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itasofaustin-my.sharepoint.com/personal/gtausch_caritasofaustin_org/Documents/Desktop/BSS Plus RRH ESG/ESG Dashboards/"/>
    </mc:Choice>
  </mc:AlternateContent>
  <xr:revisionPtr revIDLastSave="76" documentId="8_{4ECF65C4-6DFA-47E4-B72C-3787C8BDEEB3}" xr6:coauthVersionLast="36" xr6:coauthVersionMax="36" xr10:uidLastSave="{F7733502-31F6-4A0B-BBAE-FE445A05A81F}"/>
  <bookViews>
    <workbookView xWindow="0" yWindow="0" windowWidth="23040" windowHeight="9780" xr2:uid="{869B3CFE-F756-4CD0-8A48-17E4F493DB2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1" l="1"/>
  <c r="M25" i="1"/>
  <c r="M49" i="1"/>
  <c r="L37" i="1" l="1"/>
  <c r="L25" i="1"/>
  <c r="K49" i="1" l="1"/>
  <c r="K37" i="1"/>
  <c r="K25" i="1"/>
  <c r="H87" i="1" l="1"/>
  <c r="I75" i="1" l="1"/>
  <c r="H75" i="1"/>
  <c r="J68" i="1"/>
  <c r="J69" i="1"/>
  <c r="J70" i="1"/>
  <c r="J71" i="1"/>
  <c r="J72" i="1"/>
  <c r="J73" i="1"/>
  <c r="J74" i="1"/>
  <c r="J67" i="1"/>
  <c r="J75" i="1" l="1"/>
  <c r="J11" i="1"/>
  <c r="J49" i="1" l="1"/>
  <c r="J37" i="1"/>
  <c r="J25" i="1"/>
  <c r="W69" i="1" l="1"/>
  <c r="W70" i="1"/>
  <c r="W71" i="1"/>
  <c r="W72" i="1"/>
  <c r="W73" i="1"/>
  <c r="W74" i="1"/>
  <c r="W75" i="1"/>
  <c r="W68" i="1"/>
  <c r="W67" i="1"/>
  <c r="G68" i="1"/>
  <c r="G69" i="1"/>
  <c r="G70" i="1"/>
  <c r="G71" i="1"/>
  <c r="G72" i="1"/>
  <c r="G73" i="1"/>
  <c r="G74" i="1"/>
  <c r="G75" i="1"/>
  <c r="G67" i="1"/>
  <c r="G37" i="1" l="1"/>
  <c r="W80" i="1" l="1"/>
  <c r="W81" i="1"/>
  <c r="W82" i="1"/>
  <c r="W83" i="1"/>
  <c r="W84" i="1"/>
  <c r="W85" i="1"/>
  <c r="W86" i="1"/>
  <c r="W79" i="1"/>
  <c r="T49" i="1"/>
  <c r="U49" i="1"/>
  <c r="T37" i="1"/>
  <c r="U37" i="1"/>
  <c r="T25" i="1"/>
  <c r="U25" i="1"/>
  <c r="T11" i="1"/>
  <c r="U11" i="1"/>
  <c r="E87" i="1"/>
  <c r="W87" i="1" s="1"/>
  <c r="K87" i="1"/>
  <c r="N87" i="1"/>
  <c r="Q87" i="1"/>
  <c r="T87" i="1"/>
  <c r="C87" i="1"/>
  <c r="E75" i="1"/>
  <c r="F75" i="1"/>
  <c r="D75" i="1"/>
  <c r="C75" i="1"/>
  <c r="Y25" i="1" l="1"/>
  <c r="V25" i="1"/>
  <c r="S25" i="1"/>
  <c r="R25" i="1"/>
  <c r="Q25" i="1"/>
  <c r="P25" i="1"/>
  <c r="O25" i="1"/>
  <c r="N25" i="1"/>
  <c r="I25" i="1"/>
  <c r="H25" i="1"/>
  <c r="G25" i="1"/>
  <c r="F25" i="1"/>
  <c r="E25" i="1"/>
  <c r="D25" i="1"/>
  <c r="C25" i="1"/>
  <c r="W24" i="1"/>
  <c r="X24" i="1" s="1"/>
  <c r="W23" i="1"/>
  <c r="X23" i="1" s="1"/>
  <c r="W22" i="1"/>
  <c r="X22" i="1" s="1"/>
  <c r="W21" i="1"/>
  <c r="X21" i="1" s="1"/>
  <c r="W20" i="1"/>
  <c r="X20" i="1" s="1"/>
  <c r="W19" i="1"/>
  <c r="X19" i="1" s="1"/>
  <c r="W18" i="1"/>
  <c r="X18" i="1" s="1"/>
  <c r="W17" i="1"/>
  <c r="X17" i="1" s="1"/>
  <c r="W29" i="1"/>
  <c r="X29" i="1" s="1"/>
  <c r="W30" i="1"/>
  <c r="X30" i="1" s="1"/>
  <c r="W31" i="1"/>
  <c r="X31" i="1" s="1"/>
  <c r="W32" i="1"/>
  <c r="X32" i="1" s="1"/>
  <c r="W33" i="1"/>
  <c r="X33" i="1" s="1"/>
  <c r="W34" i="1"/>
  <c r="X34" i="1" s="1"/>
  <c r="W35" i="1"/>
  <c r="X35" i="1" s="1"/>
  <c r="R37" i="1"/>
  <c r="Y49" i="1"/>
  <c r="V49" i="1"/>
  <c r="S49" i="1"/>
  <c r="R49" i="1"/>
  <c r="Q49" i="1"/>
  <c r="P49" i="1"/>
  <c r="O49" i="1"/>
  <c r="N49" i="1"/>
  <c r="L49" i="1"/>
  <c r="I49" i="1"/>
  <c r="H49" i="1"/>
  <c r="G49" i="1"/>
  <c r="F49" i="1"/>
  <c r="E49" i="1"/>
  <c r="D49" i="1"/>
  <c r="C49" i="1"/>
  <c r="W48" i="1"/>
  <c r="X48" i="1" s="1"/>
  <c r="W47" i="1"/>
  <c r="X47" i="1" s="1"/>
  <c r="W46" i="1"/>
  <c r="X46" i="1" s="1"/>
  <c r="W45" i="1"/>
  <c r="X45" i="1" s="1"/>
  <c r="W44" i="1"/>
  <c r="X44" i="1" s="1"/>
  <c r="W43" i="1"/>
  <c r="X43" i="1" s="1"/>
  <c r="W42" i="1"/>
  <c r="X42" i="1" s="1"/>
  <c r="W41" i="1"/>
  <c r="X41" i="1" s="1"/>
  <c r="N37" i="1"/>
  <c r="O37" i="1"/>
  <c r="P37" i="1"/>
  <c r="Q37" i="1"/>
  <c r="S37" i="1"/>
  <c r="S11" i="1"/>
  <c r="R11" i="1"/>
  <c r="Q11" i="1"/>
  <c r="P11" i="1"/>
  <c r="O11" i="1"/>
  <c r="N11" i="1"/>
  <c r="Y37" i="1"/>
  <c r="V37" i="1"/>
  <c r="I37" i="1"/>
  <c r="H37" i="1"/>
  <c r="F37" i="1"/>
  <c r="E37" i="1"/>
  <c r="D37" i="1"/>
  <c r="C37" i="1"/>
  <c r="W36" i="1"/>
  <c r="X36" i="1" s="1"/>
  <c r="Z11" i="1"/>
  <c r="Y11" i="1"/>
  <c r="V11" i="1"/>
  <c r="M11" i="1"/>
  <c r="L11" i="1"/>
  <c r="K11" i="1"/>
  <c r="I11" i="1"/>
  <c r="H11" i="1"/>
  <c r="G11" i="1"/>
  <c r="F11" i="1"/>
  <c r="E11" i="1"/>
  <c r="D11" i="1"/>
  <c r="C11" i="1"/>
  <c r="X10" i="1"/>
  <c r="W10" i="1" s="1"/>
  <c r="X9" i="1"/>
  <c r="W9" i="1" s="1"/>
  <c r="X8" i="1"/>
  <c r="W8" i="1" s="1"/>
  <c r="X7" i="1"/>
  <c r="W7" i="1" s="1"/>
  <c r="AA6" i="1"/>
  <c r="X6" i="1"/>
  <c r="W6" i="1" s="1"/>
  <c r="X5" i="1"/>
  <c r="W5" i="1" s="1"/>
  <c r="X4" i="1"/>
  <c r="W4" i="1" s="1"/>
  <c r="X3" i="1"/>
  <c r="W3" i="1" s="1"/>
  <c r="AB8" i="1" l="1"/>
  <c r="AB7" i="1"/>
  <c r="AB17" i="1"/>
  <c r="AB33" i="1"/>
  <c r="AB41" i="1"/>
  <c r="AB21" i="1"/>
  <c r="AB31" i="1"/>
  <c r="AB43" i="1"/>
  <c r="AB23" i="1"/>
  <c r="AB29" i="1"/>
  <c r="AB45" i="1"/>
  <c r="AB35" i="1"/>
  <c r="AB47" i="1"/>
  <c r="AB19" i="1"/>
  <c r="AB34" i="1"/>
  <c r="AB24" i="1"/>
  <c r="AB22" i="1"/>
  <c r="AB20" i="1"/>
  <c r="AB18" i="1"/>
  <c r="W25" i="1"/>
  <c r="X25" i="1" s="1"/>
  <c r="AB30" i="1"/>
  <c r="AB32" i="1"/>
  <c r="AB48" i="1"/>
  <c r="AB46" i="1"/>
  <c r="AB42" i="1"/>
  <c r="AB44" i="1"/>
  <c r="W49" i="1"/>
  <c r="X49" i="1" s="1"/>
  <c r="AB5" i="1"/>
  <c r="AB3" i="1"/>
  <c r="AB9" i="1"/>
  <c r="AA11" i="1"/>
  <c r="X11" i="1"/>
  <c r="W11" i="1" s="1"/>
  <c r="AB36" i="1"/>
  <c r="AB4" i="1"/>
  <c r="W37" i="1"/>
  <c r="X37" i="1" s="1"/>
  <c r="AB6" i="1"/>
  <c r="AB10" i="1"/>
  <c r="AB11" i="1" l="1"/>
  <c r="AB25" i="1"/>
  <c r="AB49" i="1"/>
  <c r="AB37" i="1"/>
</calcChain>
</file>

<file path=xl/sharedStrings.xml><?xml version="1.0" encoding="utf-8"?>
<sst xmlns="http://schemas.openxmlformats.org/spreadsheetml/2006/main" count="231" uniqueCount="145">
  <si>
    <r>
      <t xml:space="preserve">DIRECT CLIENT ASSISTANCE (DCA) - </t>
    </r>
    <r>
      <rPr>
        <b/>
        <sz val="11"/>
        <color rgb="FFFF0000"/>
        <rFont val="Calibri"/>
        <family val="2"/>
      </rPr>
      <t>unreconciled</t>
    </r>
  </si>
  <si>
    <t>Agency</t>
  </si>
  <si>
    <t>DCA (October)</t>
  </si>
  <si>
    <t>DCA (November)</t>
  </si>
  <si>
    <t>DCA (December)</t>
  </si>
  <si>
    <t>DCA (January)</t>
  </si>
  <si>
    <t>DCA (February)</t>
  </si>
  <si>
    <t>DCA (March)</t>
  </si>
  <si>
    <t>DCA (April)</t>
  </si>
  <si>
    <t>DCA (May)</t>
  </si>
  <si>
    <t>DCA (June)</t>
  </si>
  <si>
    <t>DCA (July)</t>
  </si>
  <si>
    <t>Average monthly DCA</t>
  </si>
  <si>
    <t>DCA YTD</t>
  </si>
  <si>
    <t>FY21 Adjusted DCA Goal</t>
  </si>
  <si>
    <t>% of Goal Met</t>
  </si>
  <si>
    <t>ABC</t>
  </si>
  <si>
    <t>Caritas</t>
  </si>
  <si>
    <t>FFH</t>
  </si>
  <si>
    <t>FS</t>
  </si>
  <si>
    <t>LW</t>
  </si>
  <si>
    <t>SA</t>
  </si>
  <si>
    <t>TSA</t>
  </si>
  <si>
    <t>Vivent</t>
  </si>
  <si>
    <t>TOTALS</t>
  </si>
  <si>
    <t>CLs Served YTD</t>
  </si>
  <si>
    <t>Average per month to attain goal</t>
  </si>
  <si>
    <t>Client Goal Adjustments</t>
  </si>
  <si>
    <t>Total housed</t>
  </si>
  <si>
    <t>Average # of days*</t>
  </si>
  <si>
    <t>Exited without move-in</t>
  </si>
  <si>
    <t>ABC RRH</t>
  </si>
  <si>
    <t>Caritas RRH</t>
  </si>
  <si>
    <t>FFH RRH</t>
  </si>
  <si>
    <t>FS RRH</t>
  </si>
  <si>
    <t>LW RRH</t>
  </si>
  <si>
    <t>SA RRH</t>
  </si>
  <si>
    <t>TSA RRH</t>
  </si>
  <si>
    <t>Vivent RRH</t>
  </si>
  <si>
    <t xml:space="preserve">*Collaborative average # of days to move-in from entry is total averages days/# of partners with RRH enrollments </t>
  </si>
  <si>
    <t>ESG-CV DCA Budget</t>
  </si>
  <si>
    <t>DCA (August)</t>
  </si>
  <si>
    <t>DCA (September)</t>
  </si>
  <si>
    <t>Collaborative</t>
  </si>
  <si>
    <t>Days to housing - Starting from 2/1/21 - YTD</t>
  </si>
  <si>
    <t>New HHs Served (Feb 2021)</t>
  </si>
  <si>
    <t>New HHs Served (March 2021)</t>
  </si>
  <si>
    <t>New HHs Served (April 2021)</t>
  </si>
  <si>
    <t>New HHS Served (May 2021)</t>
  </si>
  <si>
    <t>New HHs Served (July 2021)</t>
  </si>
  <si>
    <t>New HHs Served (June 2021)</t>
  </si>
  <si>
    <t>New HHs Served (Aug 2021)</t>
  </si>
  <si>
    <t>New HHs Served (Sept 2021)</t>
  </si>
  <si>
    <t>New HHs Served (Oct 2021)</t>
  </si>
  <si>
    <t>New HHs Served (Nov 2021)</t>
  </si>
  <si>
    <t>New HHs Served (Dec 2021)</t>
  </si>
  <si>
    <t>New HHs Served (Jan 2022)</t>
  </si>
  <si>
    <t>New HHs Served (Feb 2022)</t>
  </si>
  <si>
    <t>New HHs Served (March 2022)</t>
  </si>
  <si>
    <t>New HHs Served (April 2022)</t>
  </si>
  <si>
    <t>New HHs Served (May 2022)</t>
  </si>
  <si>
    <t>New HHs Served (June 2022)</t>
  </si>
  <si>
    <t>New HHs Served (July 2022)</t>
  </si>
  <si>
    <t>HHs Housed (Feb 2021)</t>
  </si>
  <si>
    <t>HHs Housed (March 2021)</t>
  </si>
  <si>
    <t>HHS Housed (May 2021)</t>
  </si>
  <si>
    <t>HHs Housed (June 2021)</t>
  </si>
  <si>
    <t>HHs Housed (July 2021)</t>
  </si>
  <si>
    <t>HHs Housed (Aug 2021)</t>
  </si>
  <si>
    <t>HHs Housed (Sept 2021)</t>
  </si>
  <si>
    <t>HHs Housed (Oct 2021)</t>
  </si>
  <si>
    <t>HHs Housed (Nov 2021)</t>
  </si>
  <si>
    <t>HHs Housed (Dec 2021)</t>
  </si>
  <si>
    <t>HHs Housed (Jan 2022)</t>
  </si>
  <si>
    <t>HHs Housed (Feb 2022)</t>
  </si>
  <si>
    <t>HHs Housed (March 2022)</t>
  </si>
  <si>
    <t xml:space="preserve"> HHs Housed (April 2022)</t>
  </si>
  <si>
    <t>HHs Housed (May 2022)</t>
  </si>
  <si>
    <t>HHs Housed (June 2022)</t>
  </si>
  <si>
    <t>HHs Housed (July 2022)</t>
  </si>
  <si>
    <t>HHs Housed (April 2021)</t>
  </si>
  <si>
    <t>Household Housed Goal</t>
  </si>
  <si>
    <t>Adjusted HHs Housed Goal</t>
  </si>
  <si>
    <t>HH Housed Goal Adjustments</t>
  </si>
  <si>
    <t>HHs Served Goal</t>
  </si>
  <si>
    <t>HH Goal Adjustments</t>
  </si>
  <si>
    <t xml:space="preserve"> Adjusted HHs Served Goal</t>
  </si>
  <si>
    <t>DCA adjustments*</t>
  </si>
  <si>
    <t>Client Served Goal</t>
  </si>
  <si>
    <t xml:space="preserve"> Adjusted Client Served Goal</t>
  </si>
  <si>
    <t>New Clients Served (Feb 2021)</t>
  </si>
  <si>
    <t>New Clients Served (March 2021)</t>
  </si>
  <si>
    <t>New Clients Served (April 2021)</t>
  </si>
  <si>
    <t>New Clients Served (May 2021)</t>
  </si>
  <si>
    <t>New Clients Served (June 2021)</t>
  </si>
  <si>
    <t>New Clients Served (July 2021)</t>
  </si>
  <si>
    <t>New Clients Served (Aug 2021)</t>
  </si>
  <si>
    <t>New Clients Served (Sept 2021)</t>
  </si>
  <si>
    <t>New Clients Served (Oct 2021)</t>
  </si>
  <si>
    <t>New Clients Served (Nov 2021)</t>
  </si>
  <si>
    <t>New Clients Served (Dec 2021)</t>
  </si>
  <si>
    <t>New Clients Served (Jan 2022)</t>
  </si>
  <si>
    <t>New Clients Served (Feb 2022)</t>
  </si>
  <si>
    <t>New Clients Served (March 2022)</t>
  </si>
  <si>
    <t>New Clients Served (April 2022)</t>
  </si>
  <si>
    <t>New Clients Served (May 2022)</t>
  </si>
  <si>
    <t>New Clients Served (June 2022)</t>
  </si>
  <si>
    <t>New Clients Served (July 2022)</t>
  </si>
  <si>
    <t>HHs Served YTD</t>
  </si>
  <si>
    <t>HHs Housed YTD</t>
  </si>
  <si>
    <t>NOTE: Household housed goal for the ESG is 200. Partner goals total 190, but total % of Goal is measured against the 200 program housed goal.</t>
  </si>
  <si>
    <t>NOTE: Household served goal for the ESG is 250. Partner goals total 234, but total % of Goal is measured against the 250 program housed goal.</t>
  </si>
  <si>
    <t>DAYS TO HOUSING</t>
  </si>
  <si>
    <t>Households Housed</t>
  </si>
  <si>
    <t>Households Served</t>
  </si>
  <si>
    <r>
      <t>PERFORMANCE MEASURES (Output 1) -</t>
    </r>
    <r>
      <rPr>
        <b/>
        <sz val="11"/>
        <color rgb="FFFF0000"/>
        <rFont val="Calibri"/>
        <family val="2"/>
      </rPr>
      <t>unreconciled</t>
    </r>
  </si>
  <si>
    <t>Clients Served</t>
  </si>
  <si>
    <t>Quarterly Data</t>
  </si>
  <si>
    <t>Quarter 1</t>
  </si>
  <si>
    <t>Quarter 2</t>
  </si>
  <si>
    <t>Quarter 3</t>
  </si>
  <si>
    <t>Quarter 4</t>
  </si>
  <si>
    <t>Quarter 5</t>
  </si>
  <si>
    <t>Quarter 6</t>
  </si>
  <si>
    <t>HH served</t>
  </si>
  <si>
    <t>HH housed</t>
  </si>
  <si>
    <t>Q2 %</t>
  </si>
  <si>
    <t>Quarter 7</t>
  </si>
  <si>
    <t>YTD total</t>
  </si>
  <si>
    <t>Q3 %</t>
  </si>
  <si>
    <t>Q4 %</t>
  </si>
  <si>
    <t>Q5 %</t>
  </si>
  <si>
    <t>Q6 %</t>
  </si>
  <si>
    <t>Q7 %</t>
  </si>
  <si>
    <t>Goal = 80%</t>
  </si>
  <si>
    <t>New Clients Served (Aug 2022)</t>
  </si>
  <si>
    <t>New Clients Served (Sept 2022)</t>
  </si>
  <si>
    <t>New HHs Served (Aug 2022)</t>
  </si>
  <si>
    <t>New HHs Served (Sept 2022)</t>
  </si>
  <si>
    <t>HHs Housed (Aug 2022)</t>
  </si>
  <si>
    <t>HHs Housed (Sept 2022)</t>
  </si>
  <si>
    <r>
      <t xml:space="preserve">Color key: </t>
    </r>
    <r>
      <rPr>
        <sz val="10"/>
        <color rgb="FF00B050"/>
        <rFont val="Calibri"/>
        <family val="2"/>
      </rPr>
      <t>Green denotes decrease in days.</t>
    </r>
    <r>
      <rPr>
        <sz val="10"/>
        <color rgb="FF000000"/>
        <rFont val="Calibri"/>
        <family val="2"/>
      </rPr>
      <t xml:space="preserve"> </t>
    </r>
    <r>
      <rPr>
        <sz val="10"/>
        <color rgb="FFFF0000"/>
        <rFont val="Calibri"/>
        <family val="2"/>
      </rPr>
      <t>Red denotes increase in days.</t>
    </r>
    <r>
      <rPr>
        <sz val="10"/>
        <color rgb="FF000000"/>
        <rFont val="Calibri"/>
        <family val="2"/>
      </rPr>
      <t xml:space="preserve"> Black denotes no change.</t>
    </r>
  </si>
  <si>
    <t xml:space="preserve">December is 11 months into the contract.  20 months is 5% per month average. 11 months = 55% </t>
  </si>
  <si>
    <t>December target % of Goal is 55%</t>
  </si>
  <si>
    <t>Dec finance data as of 12/9/21 at 12:00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</si>
</sst>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i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Calibri"/>
      <family val="2"/>
    </font>
    <font>
      <sz val="10"/>
      <color rgb="FFFF0000"/>
      <name val="Calibri"/>
      <family val="2"/>
    </font>
    <font>
      <sz val="10"/>
      <color rgb="FF00B050"/>
      <name val="Calibri"/>
      <family val="2"/>
    </font>
    <font>
      <b/>
      <sz val="8"/>
      <color rgb="FFFF0000"/>
      <name val="Calibri"/>
      <family val="2"/>
    </font>
    <font>
      <sz val="8"/>
      <name val="Calibri"/>
      <family val="2"/>
    </font>
    <font>
      <b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sz val="8"/>
      <color rgb="FF00B05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FF7C8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33CC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08784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2" xfId="0" applyFont="1" applyFill="1" applyBorder="1"/>
    <xf numFmtId="164" fontId="2" fillId="0" borderId="2" xfId="0" applyNumberFormat="1" applyFont="1" applyFill="1" applyBorder="1"/>
    <xf numFmtId="164" fontId="2" fillId="0" borderId="3" xfId="0" applyNumberFormat="1" applyFont="1" applyFill="1" applyBorder="1"/>
    <xf numFmtId="164" fontId="2" fillId="0" borderId="6" xfId="0" applyNumberFormat="1" applyFont="1" applyFill="1" applyBorder="1"/>
    <xf numFmtId="164" fontId="2" fillId="0" borderId="5" xfId="0" applyNumberFormat="1" applyFont="1" applyFill="1" applyBorder="1"/>
    <xf numFmtId="44" fontId="2" fillId="0" borderId="2" xfId="1" applyFont="1" applyFill="1" applyBorder="1"/>
    <xf numFmtId="6" fontId="2" fillId="0" borderId="2" xfId="1" applyNumberFormat="1" applyFont="1" applyFill="1" applyBorder="1"/>
    <xf numFmtId="9" fontId="2" fillId="0" borderId="2" xfId="0" applyNumberFormat="1" applyFont="1" applyFill="1" applyBorder="1"/>
    <xf numFmtId="44" fontId="2" fillId="0" borderId="0" xfId="0" applyNumberFormat="1" applyFont="1" applyFill="1" applyBorder="1"/>
    <xf numFmtId="44" fontId="2" fillId="0" borderId="2" xfId="1" applyFont="1" applyFill="1" applyBorder="1" applyAlignment="1">
      <alignment horizontal="right"/>
    </xf>
    <xf numFmtId="0" fontId="3" fillId="0" borderId="2" xfId="0" applyFont="1" applyFill="1" applyBorder="1"/>
    <xf numFmtId="164" fontId="3" fillId="0" borderId="2" xfId="0" applyNumberFormat="1" applyFont="1" applyFill="1" applyBorder="1"/>
    <xf numFmtId="164" fontId="3" fillId="0" borderId="5" xfId="0" applyNumberFormat="1" applyFont="1" applyFill="1" applyBorder="1"/>
    <xf numFmtId="44" fontId="3" fillId="0" borderId="2" xfId="1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6" fontId="5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vertical="center" wrapText="1"/>
    </xf>
    <xf numFmtId="44" fontId="3" fillId="0" borderId="0" xfId="1" applyFont="1" applyFill="1" applyBorder="1"/>
    <xf numFmtId="9" fontId="2" fillId="0" borderId="0" xfId="0" applyNumberFormat="1" applyFont="1" applyFill="1" applyBorder="1"/>
    <xf numFmtId="9" fontId="6" fillId="0" borderId="0" xfId="0" applyNumberFormat="1" applyFont="1" applyFill="1" applyBorder="1"/>
    <xf numFmtId="0" fontId="6" fillId="0" borderId="0" xfId="0" applyFont="1" applyFill="1" applyBorder="1"/>
    <xf numFmtId="0" fontId="9" fillId="0" borderId="0" xfId="0" applyFont="1" applyFill="1" applyBorder="1"/>
    <xf numFmtId="164" fontId="2" fillId="0" borderId="0" xfId="0" applyNumberFormat="1" applyFont="1" applyFill="1" applyBorder="1"/>
    <xf numFmtId="0" fontId="5" fillId="0" borderId="0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2" fillId="0" borderId="3" xfId="0" applyFont="1" applyFill="1" applyBorder="1"/>
    <xf numFmtId="1" fontId="2" fillId="0" borderId="6" xfId="0" applyNumberFormat="1" applyFont="1" applyFill="1" applyBorder="1"/>
    <xf numFmtId="0" fontId="2" fillId="0" borderId="5" xfId="0" applyFont="1" applyFill="1" applyBorder="1"/>
    <xf numFmtId="0" fontId="3" fillId="0" borderId="3" xfId="0" applyFont="1" applyFill="1" applyBorder="1"/>
    <xf numFmtId="0" fontId="3" fillId="0" borderId="5" xfId="0" applyFont="1" applyFill="1" applyBorder="1"/>
    <xf numFmtId="0" fontId="7" fillId="0" borderId="0" xfId="0" applyFont="1" applyFill="1" applyBorder="1"/>
    <xf numFmtId="165" fontId="2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 vertical="center"/>
    </xf>
    <xf numFmtId="0" fontId="10" fillId="7" borderId="2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0" fillId="7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1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11" xfId="0" applyFont="1" applyFill="1" applyBorder="1"/>
    <xf numFmtId="0" fontId="2" fillId="0" borderId="8" xfId="0" applyFont="1" applyFill="1" applyBorder="1"/>
    <xf numFmtId="1" fontId="2" fillId="0" borderId="0" xfId="0" applyNumberFormat="1" applyFont="1" applyFill="1" applyBorder="1"/>
    <xf numFmtId="0" fontId="10" fillId="0" borderId="0" xfId="0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2" xfId="0" applyBorder="1"/>
    <xf numFmtId="0" fontId="15" fillId="9" borderId="2" xfId="0" applyFont="1" applyFill="1" applyBorder="1" applyAlignment="1">
      <alignment horizontal="center" vertical="center"/>
    </xf>
    <xf numFmtId="0" fontId="15" fillId="9" borderId="17" xfId="0" applyFont="1" applyFill="1" applyBorder="1" applyAlignment="1">
      <alignment horizontal="center" vertical="center"/>
    </xf>
    <xf numFmtId="0" fontId="15" fillId="9" borderId="18" xfId="0" applyFont="1" applyFill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5" fillId="10" borderId="26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wrapText="1"/>
    </xf>
    <xf numFmtId="0" fontId="16" fillId="4" borderId="3" xfId="0" applyFont="1" applyFill="1" applyBorder="1" applyAlignment="1">
      <alignment horizontal="center" wrapText="1"/>
    </xf>
    <xf numFmtId="0" fontId="16" fillId="4" borderId="4" xfId="0" applyFont="1" applyFill="1" applyBorder="1" applyAlignment="1">
      <alignment horizontal="center" wrapText="1"/>
    </xf>
    <xf numFmtId="0" fontId="16" fillId="4" borderId="5" xfId="0" applyFont="1" applyFill="1" applyBorder="1" applyAlignment="1">
      <alignment horizontal="center" wrapText="1"/>
    </xf>
    <xf numFmtId="0" fontId="16" fillId="4" borderId="2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10" fillId="0" borderId="8" xfId="0" applyFont="1" applyFill="1" applyBorder="1" applyAlignment="1">
      <alignment horizontal="center"/>
    </xf>
    <xf numFmtId="0" fontId="15" fillId="10" borderId="25" xfId="0" applyFont="1" applyFill="1" applyBorder="1" applyAlignment="1">
      <alignment horizontal="center" vertical="center"/>
    </xf>
    <xf numFmtId="0" fontId="15" fillId="10" borderId="4" xfId="0" applyFont="1" applyFill="1" applyBorder="1" applyAlignment="1">
      <alignment horizontal="center" vertical="center"/>
    </xf>
    <xf numFmtId="9" fontId="0" fillId="0" borderId="27" xfId="2" applyFont="1" applyBorder="1"/>
    <xf numFmtId="0" fontId="0" fillId="0" borderId="6" xfId="0" applyBorder="1" applyAlignment="1">
      <alignment horizontal="center"/>
    </xf>
    <xf numFmtId="0" fontId="0" fillId="0" borderId="26" xfId="0" applyBorder="1" applyAlignment="1">
      <alignment horizontal="center"/>
    </xf>
    <xf numFmtId="0" fontId="16" fillId="5" borderId="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vertical="center"/>
    </xf>
    <xf numFmtId="0" fontId="22" fillId="0" borderId="0" xfId="0" applyFont="1"/>
    <xf numFmtId="0" fontId="2" fillId="2" borderId="2" xfId="0" applyFont="1" applyFill="1" applyBorder="1" applyAlignment="1">
      <alignment horizontal="center" vertical="center"/>
    </xf>
    <xf numFmtId="9" fontId="2" fillId="12" borderId="2" xfId="0" applyNumberFormat="1" applyFont="1" applyFill="1" applyBorder="1"/>
    <xf numFmtId="9" fontId="0" fillId="0" borderId="18" xfId="2" applyFont="1" applyBorder="1"/>
    <xf numFmtId="9" fontId="0" fillId="0" borderId="21" xfId="2" applyFont="1" applyBorder="1"/>
    <xf numFmtId="9" fontId="0" fillId="0" borderId="37" xfId="2" applyFont="1" applyBorder="1"/>
    <xf numFmtId="0" fontId="16" fillId="11" borderId="2" xfId="0" applyFont="1" applyFill="1" applyBorder="1" applyAlignment="1">
      <alignment horizontal="center" vertical="center" wrapText="1"/>
    </xf>
    <xf numFmtId="9" fontId="2" fillId="13" borderId="2" xfId="0" applyNumberFormat="1" applyFont="1" applyFill="1" applyBorder="1"/>
    <xf numFmtId="0" fontId="1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6" fillId="4" borderId="3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6" fillId="0" borderId="3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5" fillId="8" borderId="22" xfId="0" applyFont="1" applyFill="1" applyBorder="1" applyAlignment="1">
      <alignment horizontal="center"/>
    </xf>
    <xf numFmtId="0" fontId="15" fillId="8" borderId="23" xfId="0" applyFont="1" applyFill="1" applyBorder="1" applyAlignment="1">
      <alignment horizontal="center"/>
    </xf>
    <xf numFmtId="0" fontId="15" fillId="8" borderId="24" xfId="0" applyFont="1" applyFill="1" applyBorder="1" applyAlignment="1">
      <alignment horizontal="center"/>
    </xf>
    <xf numFmtId="0" fontId="15" fillId="8" borderId="14" xfId="0" applyFont="1" applyFill="1" applyBorder="1" applyAlignment="1">
      <alignment horizontal="center"/>
    </xf>
    <xf numFmtId="0" fontId="15" fillId="8" borderId="15" xfId="0" applyFont="1" applyFill="1" applyBorder="1" applyAlignment="1">
      <alignment horizontal="center"/>
    </xf>
    <xf numFmtId="0" fontId="15" fillId="8" borderId="16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5" fillId="8" borderId="28" xfId="0" applyFont="1" applyFill="1" applyBorder="1" applyAlignment="1">
      <alignment horizontal="center"/>
    </xf>
    <xf numFmtId="0" fontId="15" fillId="8" borderId="30" xfId="0" applyFont="1" applyFill="1" applyBorder="1" applyAlignment="1">
      <alignment horizontal="center"/>
    </xf>
    <xf numFmtId="0" fontId="15" fillId="8" borderId="29" xfId="0" applyFont="1" applyFill="1" applyBorder="1" applyAlignment="1">
      <alignment horizontal="center"/>
    </xf>
    <xf numFmtId="0" fontId="15" fillId="8" borderId="31" xfId="0" applyFont="1" applyFill="1" applyBorder="1" applyAlignment="1">
      <alignment horizontal="center"/>
    </xf>
    <xf numFmtId="0" fontId="15" fillId="8" borderId="3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8" xfId="0" applyBorder="1" applyAlignment="1">
      <alignment horizontal="center"/>
    </xf>
    <xf numFmtId="0" fontId="15" fillId="8" borderId="36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center"/>
    </xf>
    <xf numFmtId="0" fontId="23" fillId="0" borderId="2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08784"/>
      <color rgb="FFE76F6F"/>
      <color rgb="FFF66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0DA9D-4773-4A55-AC1A-F951B35C205F}">
  <sheetPr>
    <pageSetUpPr fitToPage="1"/>
  </sheetPr>
  <dimension ref="A1:AE88"/>
  <sheetViews>
    <sheetView tabSelected="1" view="pageLayout" topLeftCell="A40" zoomScaleNormal="100" workbookViewId="0">
      <selection activeCell="M20" sqref="M20"/>
    </sheetView>
  </sheetViews>
  <sheetFormatPr defaultRowHeight="14.4" x14ac:dyDescent="0.3"/>
  <cols>
    <col min="1" max="1" width="3.5546875" customWidth="1"/>
    <col min="2" max="2" width="11" customWidth="1"/>
    <col min="3" max="4" width="1.21875" customWidth="1"/>
    <col min="5" max="5" width="1.33203125" customWidth="1"/>
    <col min="6" max="9" width="1.21875" customWidth="1"/>
    <col min="10" max="10" width="1.44140625" customWidth="1"/>
    <col min="11" max="11" width="13.44140625" customWidth="1"/>
    <col min="12" max="12" width="12.33203125" customWidth="1"/>
    <col min="13" max="13" width="12.6640625" customWidth="1"/>
    <col min="14" max="15" width="1.44140625" customWidth="1"/>
    <col min="16" max="16" width="1.33203125" customWidth="1"/>
    <col min="17" max="17" width="1.5546875" customWidth="1"/>
    <col min="18" max="19" width="1.6640625" customWidth="1"/>
    <col min="20" max="20" width="1.5546875" customWidth="1"/>
    <col min="21" max="21" width="1.44140625" customWidth="1"/>
    <col min="22" max="22" width="1.5546875" customWidth="1"/>
    <col min="23" max="23" width="15.77734375" customWidth="1"/>
    <col min="24" max="24" width="13.77734375" customWidth="1"/>
    <col min="25" max="25" width="15" customWidth="1"/>
    <col min="26" max="26" width="10.88671875" customWidth="1"/>
    <col min="27" max="27" width="16.5546875" customWidth="1"/>
    <col min="28" max="28" width="10.5546875" customWidth="1"/>
    <col min="29" max="29" width="12.21875" customWidth="1"/>
  </cols>
  <sheetData>
    <row r="1" spans="1:30" ht="15" thickBot="1" x14ac:dyDescent="0.3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1"/>
      <c r="S1" s="1"/>
      <c r="T1" s="1"/>
      <c r="U1" s="1"/>
      <c r="V1" s="1"/>
    </row>
    <row r="2" spans="1:30" s="55" customFormat="1" ht="45.6" customHeight="1" x14ac:dyDescent="0.3">
      <c r="A2" s="50"/>
      <c r="B2" s="96" t="s">
        <v>1</v>
      </c>
      <c r="C2" s="51" t="s">
        <v>6</v>
      </c>
      <c r="D2" s="51" t="s">
        <v>7</v>
      </c>
      <c r="E2" s="51" t="s">
        <v>8</v>
      </c>
      <c r="F2" s="51" t="s">
        <v>9</v>
      </c>
      <c r="G2" s="51" t="s">
        <v>10</v>
      </c>
      <c r="H2" s="51" t="s">
        <v>11</v>
      </c>
      <c r="I2" s="51" t="s">
        <v>41</v>
      </c>
      <c r="J2" s="51" t="s">
        <v>42</v>
      </c>
      <c r="K2" s="51" t="s">
        <v>2</v>
      </c>
      <c r="L2" s="51" t="s">
        <v>3</v>
      </c>
      <c r="M2" s="51" t="s">
        <v>4</v>
      </c>
      <c r="N2" s="52" t="s">
        <v>5</v>
      </c>
      <c r="O2" s="52" t="s">
        <v>6</v>
      </c>
      <c r="P2" s="52" t="s">
        <v>7</v>
      </c>
      <c r="Q2" s="52" t="s">
        <v>8</v>
      </c>
      <c r="R2" s="52" t="s">
        <v>9</v>
      </c>
      <c r="S2" s="52" t="s">
        <v>10</v>
      </c>
      <c r="T2" s="52" t="s">
        <v>11</v>
      </c>
      <c r="U2" s="52" t="s">
        <v>41</v>
      </c>
      <c r="V2" s="52" t="s">
        <v>42</v>
      </c>
      <c r="W2" s="53" t="s">
        <v>12</v>
      </c>
      <c r="X2" s="54" t="s">
        <v>13</v>
      </c>
      <c r="Y2" s="51" t="s">
        <v>40</v>
      </c>
      <c r="Z2" s="51" t="s">
        <v>87</v>
      </c>
      <c r="AA2" s="51" t="s">
        <v>14</v>
      </c>
      <c r="AB2" s="51" t="s">
        <v>15</v>
      </c>
      <c r="AC2" s="101" t="s">
        <v>144</v>
      </c>
      <c r="AD2" s="50"/>
    </row>
    <row r="3" spans="1:30" ht="14.4" customHeight="1" x14ac:dyDescent="0.3">
      <c r="A3" s="1"/>
      <c r="B3" s="4" t="s">
        <v>16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6"/>
      <c r="O3" s="6"/>
      <c r="P3" s="6"/>
      <c r="Q3" s="6"/>
      <c r="R3" s="6"/>
      <c r="S3" s="6"/>
      <c r="T3" s="6"/>
      <c r="U3" s="6"/>
      <c r="V3" s="6"/>
      <c r="W3" s="7">
        <f t="shared" ref="W3:W11" si="0">(Y3-X3)/10</f>
        <v>10340</v>
      </c>
      <c r="X3" s="8">
        <f t="shared" ref="X3:X11" si="1">SUM(C3:V3)</f>
        <v>0</v>
      </c>
      <c r="Y3" s="9">
        <v>103400</v>
      </c>
      <c r="Z3" s="10"/>
      <c r="AA3" s="9">
        <v>103400</v>
      </c>
      <c r="AB3" s="97">
        <f>X3/AA3</f>
        <v>0</v>
      </c>
      <c r="AC3" s="115" t="s">
        <v>142</v>
      </c>
      <c r="AD3" s="12"/>
    </row>
    <row r="4" spans="1:30" x14ac:dyDescent="0.3">
      <c r="A4" s="1"/>
      <c r="B4" s="4" t="s">
        <v>17</v>
      </c>
      <c r="C4" s="5">
        <v>0</v>
      </c>
      <c r="D4" s="5">
        <v>0</v>
      </c>
      <c r="E4" s="5">
        <v>0</v>
      </c>
      <c r="F4" s="5">
        <v>0</v>
      </c>
      <c r="G4" s="5">
        <v>1322.83</v>
      </c>
      <c r="H4" s="5">
        <v>0</v>
      </c>
      <c r="I4" s="5">
        <v>4325.92</v>
      </c>
      <c r="J4" s="5">
        <v>6501.79</v>
      </c>
      <c r="K4" s="5">
        <v>9933.2000000000007</v>
      </c>
      <c r="L4" s="5">
        <v>14717.07</v>
      </c>
      <c r="M4" s="5">
        <v>3844.45</v>
      </c>
      <c r="N4" s="6"/>
      <c r="O4" s="6"/>
      <c r="P4" s="6"/>
      <c r="Q4" s="6"/>
      <c r="R4" s="6"/>
      <c r="S4" s="6"/>
      <c r="T4" s="6"/>
      <c r="U4" s="6"/>
      <c r="V4" s="6"/>
      <c r="W4" s="7">
        <f t="shared" si="0"/>
        <v>25986.673999999999</v>
      </c>
      <c r="X4" s="8">
        <f t="shared" si="1"/>
        <v>40645.259999999995</v>
      </c>
      <c r="Y4" s="9">
        <v>300512</v>
      </c>
      <c r="Z4" s="10"/>
      <c r="AA4" s="9">
        <v>300512</v>
      </c>
      <c r="AB4" s="97">
        <f t="shared" ref="AB4:AB9" si="2">X4/AA4</f>
        <v>0.13525336758598658</v>
      </c>
      <c r="AC4" s="115"/>
      <c r="AD4" s="12"/>
    </row>
    <row r="5" spans="1:30" x14ac:dyDescent="0.3">
      <c r="A5" s="1"/>
      <c r="B5" s="4" t="s">
        <v>18</v>
      </c>
      <c r="C5" s="5">
        <v>0</v>
      </c>
      <c r="D5" s="5">
        <v>0</v>
      </c>
      <c r="E5" s="5">
        <v>0</v>
      </c>
      <c r="F5" s="5">
        <v>0</v>
      </c>
      <c r="G5" s="5">
        <v>490.22</v>
      </c>
      <c r="H5" s="5">
        <v>5431</v>
      </c>
      <c r="I5" s="5">
        <v>10170.530000000001</v>
      </c>
      <c r="J5" s="5">
        <v>33488.47</v>
      </c>
      <c r="K5" s="5">
        <v>27598.94</v>
      </c>
      <c r="L5" s="5">
        <v>15616.86</v>
      </c>
      <c r="M5" s="5">
        <v>4635.3</v>
      </c>
      <c r="N5" s="6"/>
      <c r="O5" s="6"/>
      <c r="P5" s="6"/>
      <c r="Q5" s="6"/>
      <c r="R5" s="6"/>
      <c r="S5" s="6"/>
      <c r="T5" s="6"/>
      <c r="U5" s="6"/>
      <c r="V5" s="6"/>
      <c r="W5" s="7">
        <f t="shared" si="0"/>
        <v>29098.768</v>
      </c>
      <c r="X5" s="8">
        <f t="shared" si="1"/>
        <v>97431.32</v>
      </c>
      <c r="Y5" s="9">
        <v>388419</v>
      </c>
      <c r="Z5" s="9"/>
      <c r="AA5" s="9">
        <v>388419</v>
      </c>
      <c r="AB5" s="97">
        <f t="shared" si="2"/>
        <v>0.25084076731570804</v>
      </c>
      <c r="AC5" s="115"/>
      <c r="AD5" s="12"/>
    </row>
    <row r="6" spans="1:30" x14ac:dyDescent="0.3">
      <c r="A6" s="1"/>
      <c r="B6" s="4" t="s">
        <v>19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5110.6499999999996</v>
      </c>
      <c r="I6" s="5">
        <v>3429.84</v>
      </c>
      <c r="J6" s="5">
        <v>0</v>
      </c>
      <c r="K6" s="5">
        <v>5292</v>
      </c>
      <c r="L6" s="5">
        <v>950</v>
      </c>
      <c r="M6" s="5">
        <v>0</v>
      </c>
      <c r="N6" s="6"/>
      <c r="O6" s="6"/>
      <c r="P6" s="6"/>
      <c r="Q6" s="6"/>
      <c r="R6" s="6"/>
      <c r="S6" s="6"/>
      <c r="T6" s="6"/>
      <c r="U6" s="6"/>
      <c r="V6" s="6"/>
      <c r="W6" s="7">
        <f t="shared" si="0"/>
        <v>69007.951000000001</v>
      </c>
      <c r="X6" s="8">
        <f t="shared" si="1"/>
        <v>14782.49</v>
      </c>
      <c r="Y6" s="9">
        <v>704862</v>
      </c>
      <c r="Z6" s="10"/>
      <c r="AA6" s="9">
        <f t="shared" ref="AA6" si="3">SUM(Y6:Z6)</f>
        <v>704862</v>
      </c>
      <c r="AB6" s="97">
        <f t="shared" si="2"/>
        <v>2.0972176113905984E-2</v>
      </c>
      <c r="AC6" s="115"/>
      <c r="AD6" s="12"/>
    </row>
    <row r="7" spans="1:30" x14ac:dyDescent="0.3">
      <c r="A7" s="1"/>
      <c r="B7" s="4" t="s">
        <v>20</v>
      </c>
      <c r="C7" s="5">
        <v>0</v>
      </c>
      <c r="D7" s="5">
        <v>0</v>
      </c>
      <c r="E7" s="5">
        <v>0</v>
      </c>
      <c r="F7" s="5">
        <v>0</v>
      </c>
      <c r="G7" s="5">
        <v>1588.05</v>
      </c>
      <c r="H7" s="5">
        <v>21.88</v>
      </c>
      <c r="I7" s="5">
        <v>23402.46</v>
      </c>
      <c r="J7" s="5">
        <v>14231.43</v>
      </c>
      <c r="K7" s="5">
        <v>41029.56</v>
      </c>
      <c r="L7" s="5">
        <v>96058.8</v>
      </c>
      <c r="M7" s="5">
        <v>5607.66</v>
      </c>
      <c r="N7" s="6"/>
      <c r="O7" s="6"/>
      <c r="P7" s="6"/>
      <c r="Q7" s="6"/>
      <c r="R7" s="6"/>
      <c r="S7" s="6"/>
      <c r="T7" s="6"/>
      <c r="U7" s="6"/>
      <c r="V7" s="6"/>
      <c r="W7" s="7">
        <f t="shared" si="0"/>
        <v>56449.916000000005</v>
      </c>
      <c r="X7" s="8">
        <f t="shared" si="1"/>
        <v>181939.84</v>
      </c>
      <c r="Y7" s="9">
        <v>746439</v>
      </c>
      <c r="Z7" s="10"/>
      <c r="AA7" s="9">
        <v>746439</v>
      </c>
      <c r="AB7" s="97">
        <f>X7/AA7</f>
        <v>0.24374374865193271</v>
      </c>
      <c r="AC7" s="115"/>
      <c r="AD7" s="12"/>
    </row>
    <row r="8" spans="1:30" x14ac:dyDescent="0.3">
      <c r="A8" s="1"/>
      <c r="B8" s="4" t="s">
        <v>21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1892.76</v>
      </c>
      <c r="K8" s="5">
        <v>5027.93</v>
      </c>
      <c r="L8" s="5">
        <v>4625.21</v>
      </c>
      <c r="M8" s="5">
        <v>5836.97</v>
      </c>
      <c r="N8" s="6"/>
      <c r="O8" s="6"/>
      <c r="P8" s="6"/>
      <c r="Q8" s="6"/>
      <c r="R8" s="6"/>
      <c r="S8" s="6"/>
      <c r="T8" s="6"/>
      <c r="U8" s="6"/>
      <c r="V8" s="6"/>
      <c r="W8" s="7">
        <f t="shared" si="0"/>
        <v>72511.713000000003</v>
      </c>
      <c r="X8" s="8">
        <f t="shared" si="1"/>
        <v>17382.870000000003</v>
      </c>
      <c r="Y8" s="13">
        <v>742500</v>
      </c>
      <c r="Z8" s="13"/>
      <c r="AA8" s="9">
        <v>742500</v>
      </c>
      <c r="AB8" s="97">
        <f>X8/AA8</f>
        <v>2.3411272727272732E-2</v>
      </c>
      <c r="AC8" s="115"/>
      <c r="AD8" s="12"/>
    </row>
    <row r="9" spans="1:30" x14ac:dyDescent="0.3">
      <c r="A9" s="1"/>
      <c r="B9" s="4" t="s">
        <v>22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3213.32</v>
      </c>
      <c r="K9" s="5">
        <v>17972.07</v>
      </c>
      <c r="L9" s="5">
        <v>43664.76</v>
      </c>
      <c r="M9" s="5">
        <v>3116.94</v>
      </c>
      <c r="N9" s="6"/>
      <c r="O9" s="6"/>
      <c r="P9" s="6"/>
      <c r="Q9" s="6"/>
      <c r="R9" s="6"/>
      <c r="S9" s="6"/>
      <c r="T9" s="6"/>
      <c r="U9" s="6"/>
      <c r="V9" s="6"/>
      <c r="W9" s="7">
        <f t="shared" si="0"/>
        <v>48550.491000000002</v>
      </c>
      <c r="X9" s="8">
        <f t="shared" si="1"/>
        <v>67967.09</v>
      </c>
      <c r="Y9" s="9">
        <v>553472</v>
      </c>
      <c r="Z9" s="10"/>
      <c r="AA9" s="9">
        <v>553472</v>
      </c>
      <c r="AB9" s="97">
        <f t="shared" si="2"/>
        <v>0.12280131605573542</v>
      </c>
      <c r="AC9" s="115"/>
      <c r="AD9" s="12"/>
    </row>
    <row r="10" spans="1:30" x14ac:dyDescent="0.3">
      <c r="A10" s="1"/>
      <c r="B10" s="4" t="s">
        <v>23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35</v>
      </c>
      <c r="J10" s="5">
        <v>815</v>
      </c>
      <c r="K10" s="5">
        <v>751.61</v>
      </c>
      <c r="L10" s="5">
        <v>1377.4</v>
      </c>
      <c r="M10" s="5">
        <v>1302.08</v>
      </c>
      <c r="N10" s="6"/>
      <c r="O10" s="6"/>
      <c r="P10" s="6"/>
      <c r="Q10" s="6"/>
      <c r="R10" s="6"/>
      <c r="S10" s="6"/>
      <c r="T10" s="6"/>
      <c r="U10" s="6"/>
      <c r="V10" s="6"/>
      <c r="W10" s="7">
        <f t="shared" si="0"/>
        <v>24231.891</v>
      </c>
      <c r="X10" s="8">
        <f t="shared" si="1"/>
        <v>4281.09</v>
      </c>
      <c r="Y10" s="9">
        <v>246600</v>
      </c>
      <c r="Z10" s="10"/>
      <c r="AA10" s="9">
        <v>246600</v>
      </c>
      <c r="AB10" s="97">
        <f>X10/AA10</f>
        <v>1.7360462287104625E-2</v>
      </c>
      <c r="AC10" s="115"/>
      <c r="AD10" s="12"/>
    </row>
    <row r="11" spans="1:30" x14ac:dyDescent="0.3">
      <c r="A11" s="1"/>
      <c r="B11" s="14" t="s">
        <v>24</v>
      </c>
      <c r="C11" s="15">
        <f t="shared" ref="C11:V11" si="4">SUM(C3:C10)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4"/>
        <v>3401.1</v>
      </c>
      <c r="H11" s="15">
        <f t="shared" si="4"/>
        <v>10563.529999999999</v>
      </c>
      <c r="I11" s="15">
        <f t="shared" si="4"/>
        <v>41363.75</v>
      </c>
      <c r="J11" s="15">
        <f t="shared" si="4"/>
        <v>60142.770000000004</v>
      </c>
      <c r="K11" s="15">
        <f t="shared" si="4"/>
        <v>107605.31000000001</v>
      </c>
      <c r="L11" s="15">
        <f t="shared" si="4"/>
        <v>177010.1</v>
      </c>
      <c r="M11" s="15">
        <f t="shared" si="4"/>
        <v>24343.4</v>
      </c>
      <c r="N11" s="15">
        <f t="shared" si="4"/>
        <v>0</v>
      </c>
      <c r="O11" s="15">
        <f t="shared" si="4"/>
        <v>0</v>
      </c>
      <c r="P11" s="15">
        <f t="shared" si="4"/>
        <v>0</v>
      </c>
      <c r="Q11" s="15">
        <f t="shared" si="4"/>
        <v>0</v>
      </c>
      <c r="R11" s="15">
        <f t="shared" si="4"/>
        <v>0</v>
      </c>
      <c r="S11" s="15">
        <f t="shared" si="4"/>
        <v>0</v>
      </c>
      <c r="T11" s="15">
        <f t="shared" ref="T11" si="5">SUM(T3:T10)</f>
        <v>0</v>
      </c>
      <c r="U11" s="15">
        <f t="shared" ref="U11" si="6">SUM(U3:U10)</f>
        <v>0</v>
      </c>
      <c r="V11" s="15">
        <f t="shared" si="4"/>
        <v>0</v>
      </c>
      <c r="W11" s="7">
        <f t="shared" si="0"/>
        <v>336177.40399999998</v>
      </c>
      <c r="X11" s="16">
        <f t="shared" si="1"/>
        <v>424429.96000000008</v>
      </c>
      <c r="Y11" s="17">
        <f>SUM(Y3:Y10)</f>
        <v>3786204</v>
      </c>
      <c r="Z11" s="17">
        <f>SUM(Z3:Z9)</f>
        <v>0</v>
      </c>
      <c r="AA11" s="17">
        <f>SUM(AA3:AA10)</f>
        <v>3786204</v>
      </c>
      <c r="AB11" s="11">
        <f t="shared" ref="AB11" si="7">X11/Y11</f>
        <v>0.11209907337269732</v>
      </c>
      <c r="AC11" s="115"/>
      <c r="AD11" s="12"/>
    </row>
    <row r="12" spans="1:30" x14ac:dyDescent="0.3">
      <c r="A12" s="1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27"/>
      <c r="V12" s="19"/>
      <c r="W12" s="22"/>
      <c r="X12" s="22"/>
      <c r="Y12" s="22"/>
      <c r="Z12" s="23"/>
      <c r="AA12" s="59"/>
      <c r="AB12" s="12"/>
    </row>
    <row r="13" spans="1:30" ht="8.4" customHeight="1" x14ac:dyDescent="0.3">
      <c r="A13" s="1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4"/>
      <c r="P13" s="24"/>
      <c r="Q13" s="25"/>
      <c r="R13" s="25"/>
      <c r="S13" s="23"/>
      <c r="T13" s="1"/>
      <c r="U13" s="20"/>
      <c r="V13" s="1"/>
    </row>
    <row r="14" spans="1:30" x14ac:dyDescent="0.3">
      <c r="A14" s="103" t="s">
        <v>115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20"/>
      <c r="V14" s="1"/>
    </row>
    <row r="15" spans="1:30" ht="15" thickBot="1" x14ac:dyDescent="0.35">
      <c r="A15" s="104" t="s">
        <v>116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"/>
      <c r="V15" s="1"/>
      <c r="AB15" s="1"/>
    </row>
    <row r="16" spans="1:30" ht="36.6" customHeight="1" x14ac:dyDescent="0.3">
      <c r="A16" s="105" t="s">
        <v>1</v>
      </c>
      <c r="B16" s="106"/>
      <c r="C16" s="80" t="s">
        <v>90</v>
      </c>
      <c r="D16" s="80" t="s">
        <v>91</v>
      </c>
      <c r="E16" s="80" t="s">
        <v>92</v>
      </c>
      <c r="F16" s="80" t="s">
        <v>93</v>
      </c>
      <c r="G16" s="80" t="s">
        <v>94</v>
      </c>
      <c r="H16" s="80" t="s">
        <v>95</v>
      </c>
      <c r="I16" s="80" t="s">
        <v>96</v>
      </c>
      <c r="J16" s="80" t="s">
        <v>97</v>
      </c>
      <c r="K16" s="80" t="s">
        <v>98</v>
      </c>
      <c r="L16" s="80" t="s">
        <v>99</v>
      </c>
      <c r="M16" s="80" t="s">
        <v>100</v>
      </c>
      <c r="N16" s="80" t="s">
        <v>101</v>
      </c>
      <c r="O16" s="80" t="s">
        <v>102</v>
      </c>
      <c r="P16" s="80" t="s">
        <v>103</v>
      </c>
      <c r="Q16" s="80" t="s">
        <v>104</v>
      </c>
      <c r="R16" s="80" t="s">
        <v>105</v>
      </c>
      <c r="S16" s="80" t="s">
        <v>106</v>
      </c>
      <c r="T16" s="80" t="s">
        <v>107</v>
      </c>
      <c r="U16" s="80" t="s">
        <v>135</v>
      </c>
      <c r="V16" s="80" t="s">
        <v>136</v>
      </c>
      <c r="W16" s="81" t="s">
        <v>25</v>
      </c>
      <c r="X16" s="82" t="s">
        <v>26</v>
      </c>
      <c r="Y16" s="83" t="s">
        <v>88</v>
      </c>
      <c r="Z16" s="80" t="s">
        <v>27</v>
      </c>
      <c r="AA16" s="84" t="s">
        <v>89</v>
      </c>
      <c r="AB16" s="80" t="s">
        <v>15</v>
      </c>
      <c r="AC16" s="92" t="s">
        <v>143</v>
      </c>
    </row>
    <row r="17" spans="1:29" x14ac:dyDescent="0.3">
      <c r="A17" s="107" t="s">
        <v>16</v>
      </c>
      <c r="B17" s="108"/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15</v>
      </c>
      <c r="J17" s="4">
        <v>0</v>
      </c>
      <c r="K17" s="4">
        <v>0</v>
      </c>
      <c r="L17" s="4">
        <v>0</v>
      </c>
      <c r="M17" s="4">
        <v>0</v>
      </c>
      <c r="N17" s="4"/>
      <c r="O17" s="4"/>
      <c r="P17" s="4"/>
      <c r="Q17" s="4"/>
      <c r="R17" s="4"/>
      <c r="S17" s="4"/>
      <c r="T17" s="4"/>
      <c r="U17" s="4"/>
      <c r="V17" s="4"/>
      <c r="W17" s="34">
        <f t="shared" ref="W17:W24" si="8">SUM(B17:V17)</f>
        <v>15</v>
      </c>
      <c r="X17" s="35">
        <f t="shared" ref="X17:X25" si="9" xml:space="preserve"> (AA17-W17)/10</f>
        <v>1</v>
      </c>
      <c r="Y17" s="36">
        <v>25</v>
      </c>
      <c r="Z17" s="4"/>
      <c r="AA17" s="4">
        <v>25</v>
      </c>
      <c r="AB17" s="11">
        <f t="shared" ref="AB17:AB25" si="10">W17/AA17</f>
        <v>0.6</v>
      </c>
      <c r="AC17" s="1"/>
    </row>
    <row r="18" spans="1:29" ht="17.399999999999999" customHeight="1" x14ac:dyDescent="0.3">
      <c r="A18" s="107" t="s">
        <v>17</v>
      </c>
      <c r="B18" s="108"/>
      <c r="C18" s="4">
        <v>0</v>
      </c>
      <c r="D18" s="4">
        <v>0</v>
      </c>
      <c r="E18" s="4">
        <v>0</v>
      </c>
      <c r="F18" s="4">
        <v>4</v>
      </c>
      <c r="G18" s="4">
        <v>1</v>
      </c>
      <c r="H18" s="4">
        <v>2</v>
      </c>
      <c r="I18" s="4">
        <v>1</v>
      </c>
      <c r="J18" s="4">
        <v>9</v>
      </c>
      <c r="K18" s="4">
        <v>0</v>
      </c>
      <c r="L18" s="4">
        <v>2</v>
      </c>
      <c r="M18" s="4">
        <v>0</v>
      </c>
      <c r="N18" s="4"/>
      <c r="O18" s="4"/>
      <c r="P18" s="4"/>
      <c r="Q18" s="4"/>
      <c r="R18" s="4"/>
      <c r="S18" s="4"/>
      <c r="T18" s="4"/>
      <c r="U18" s="4"/>
      <c r="V18" s="4"/>
      <c r="W18" s="34">
        <f t="shared" si="8"/>
        <v>19</v>
      </c>
      <c r="X18" s="35">
        <f t="shared" si="9"/>
        <v>2.6</v>
      </c>
      <c r="Y18" s="36">
        <v>45</v>
      </c>
      <c r="Z18" s="4"/>
      <c r="AA18" s="4">
        <v>45</v>
      </c>
      <c r="AB18" s="97">
        <f t="shared" si="10"/>
        <v>0.42222222222222222</v>
      </c>
      <c r="AC18" s="1"/>
    </row>
    <row r="19" spans="1:29" x14ac:dyDescent="0.3">
      <c r="A19" s="107" t="s">
        <v>18</v>
      </c>
      <c r="B19" s="108"/>
      <c r="C19" s="4">
        <v>0</v>
      </c>
      <c r="D19" s="4">
        <v>0</v>
      </c>
      <c r="E19" s="4">
        <v>0</v>
      </c>
      <c r="F19" s="4">
        <v>15</v>
      </c>
      <c r="G19" s="4">
        <v>7</v>
      </c>
      <c r="H19" s="4">
        <v>2</v>
      </c>
      <c r="I19" s="4">
        <v>11</v>
      </c>
      <c r="J19" s="4">
        <v>8</v>
      </c>
      <c r="K19" s="4">
        <v>4</v>
      </c>
      <c r="L19" s="4">
        <v>0</v>
      </c>
      <c r="M19" s="4">
        <v>0</v>
      </c>
      <c r="N19" s="4"/>
      <c r="O19" s="4"/>
      <c r="P19" s="4"/>
      <c r="Q19" s="4"/>
      <c r="R19" s="4"/>
      <c r="S19" s="4"/>
      <c r="T19" s="4"/>
      <c r="U19" s="4"/>
      <c r="V19" s="4"/>
      <c r="W19" s="34">
        <f t="shared" si="8"/>
        <v>47</v>
      </c>
      <c r="X19" s="35">
        <f t="shared" si="9"/>
        <v>-1.5</v>
      </c>
      <c r="Y19" s="36">
        <v>32</v>
      </c>
      <c r="Z19" s="4"/>
      <c r="AA19" s="4">
        <v>32</v>
      </c>
      <c r="AB19" s="102">
        <f t="shared" si="10"/>
        <v>1.46875</v>
      </c>
      <c r="AC19" s="1"/>
    </row>
    <row r="20" spans="1:29" x14ac:dyDescent="0.3">
      <c r="A20" s="107" t="s">
        <v>19</v>
      </c>
      <c r="B20" s="108"/>
      <c r="C20" s="4">
        <v>0</v>
      </c>
      <c r="D20" s="4">
        <v>0</v>
      </c>
      <c r="E20" s="4">
        <v>0</v>
      </c>
      <c r="F20" s="4">
        <v>0</v>
      </c>
      <c r="G20" s="4">
        <v>4</v>
      </c>
      <c r="H20" s="4">
        <v>2</v>
      </c>
      <c r="I20" s="4">
        <v>1</v>
      </c>
      <c r="J20" s="4">
        <v>2</v>
      </c>
      <c r="K20" s="4">
        <v>2</v>
      </c>
      <c r="L20" s="4">
        <v>0</v>
      </c>
      <c r="M20" s="4">
        <v>0</v>
      </c>
      <c r="N20" s="4"/>
      <c r="O20" s="4"/>
      <c r="P20" s="4"/>
      <c r="Q20" s="4"/>
      <c r="R20" s="4"/>
      <c r="S20" s="4"/>
      <c r="T20" s="4"/>
      <c r="U20" s="4"/>
      <c r="V20" s="4"/>
      <c r="W20" s="34">
        <f t="shared" si="8"/>
        <v>11</v>
      </c>
      <c r="X20" s="35">
        <f t="shared" si="9"/>
        <v>3.4</v>
      </c>
      <c r="Y20" s="36">
        <v>45</v>
      </c>
      <c r="Z20" s="4"/>
      <c r="AA20" s="4">
        <v>45</v>
      </c>
      <c r="AB20" s="97">
        <f t="shared" si="10"/>
        <v>0.24444444444444444</v>
      </c>
      <c r="AC20" s="1"/>
    </row>
    <row r="21" spans="1:29" x14ac:dyDescent="0.3">
      <c r="A21" s="107" t="s">
        <v>20</v>
      </c>
      <c r="B21" s="108"/>
      <c r="C21" s="4">
        <v>0</v>
      </c>
      <c r="D21" s="4">
        <v>0</v>
      </c>
      <c r="E21" s="4">
        <v>0</v>
      </c>
      <c r="F21" s="4">
        <v>4</v>
      </c>
      <c r="G21" s="4">
        <v>4</v>
      </c>
      <c r="H21" s="4">
        <v>3</v>
      </c>
      <c r="I21" s="4">
        <v>30</v>
      </c>
      <c r="J21" s="4">
        <v>6</v>
      </c>
      <c r="K21" s="4">
        <v>54</v>
      </c>
      <c r="L21" s="4">
        <v>24</v>
      </c>
      <c r="M21" s="4">
        <v>0</v>
      </c>
      <c r="N21" s="4"/>
      <c r="O21" s="4"/>
      <c r="P21" s="4"/>
      <c r="Q21" s="4"/>
      <c r="R21" s="4"/>
      <c r="S21" s="4"/>
      <c r="T21" s="4"/>
      <c r="U21" s="4"/>
      <c r="V21" s="4"/>
      <c r="W21" s="34">
        <f t="shared" si="8"/>
        <v>125</v>
      </c>
      <c r="X21" s="35">
        <f t="shared" si="9"/>
        <v>-6.7</v>
      </c>
      <c r="Y21" s="36">
        <v>58</v>
      </c>
      <c r="Z21" s="4"/>
      <c r="AA21" s="4">
        <v>58</v>
      </c>
      <c r="AB21" s="102">
        <f t="shared" si="10"/>
        <v>2.1551724137931036</v>
      </c>
    </row>
    <row r="22" spans="1:29" x14ac:dyDescent="0.3">
      <c r="A22" s="107" t="s">
        <v>21</v>
      </c>
      <c r="B22" s="108"/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8</v>
      </c>
      <c r="J22" s="4">
        <v>15</v>
      </c>
      <c r="K22" s="4">
        <v>17</v>
      </c>
      <c r="L22" s="4">
        <v>26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34">
        <f t="shared" si="8"/>
        <v>66</v>
      </c>
      <c r="X22" s="35">
        <f t="shared" si="9"/>
        <v>-0.1</v>
      </c>
      <c r="Y22" s="36">
        <v>65</v>
      </c>
      <c r="Z22" s="4"/>
      <c r="AA22" s="4">
        <v>65</v>
      </c>
      <c r="AB22" s="102">
        <f t="shared" si="10"/>
        <v>1.0153846153846153</v>
      </c>
    </row>
    <row r="23" spans="1:29" x14ac:dyDescent="0.3">
      <c r="A23" s="107" t="s">
        <v>22</v>
      </c>
      <c r="B23" s="108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15</v>
      </c>
      <c r="J23" s="4">
        <v>32</v>
      </c>
      <c r="K23" s="4">
        <v>10</v>
      </c>
      <c r="L23" s="4">
        <v>16</v>
      </c>
      <c r="M23" s="4">
        <v>10</v>
      </c>
      <c r="N23" s="4"/>
      <c r="O23" s="4"/>
      <c r="P23" s="4"/>
      <c r="Q23" s="4"/>
      <c r="R23" s="4"/>
      <c r="S23" s="4"/>
      <c r="T23" s="4"/>
      <c r="U23" s="4"/>
      <c r="V23" s="4"/>
      <c r="W23" s="34">
        <f t="shared" si="8"/>
        <v>83</v>
      </c>
      <c r="X23" s="35">
        <f t="shared" si="9"/>
        <v>-2.8</v>
      </c>
      <c r="Y23" s="36">
        <v>55</v>
      </c>
      <c r="Z23" s="4"/>
      <c r="AA23" s="4">
        <v>55</v>
      </c>
      <c r="AB23" s="102">
        <f t="shared" si="10"/>
        <v>1.509090909090909</v>
      </c>
    </row>
    <row r="24" spans="1:29" x14ac:dyDescent="0.3">
      <c r="A24" s="107" t="s">
        <v>23</v>
      </c>
      <c r="B24" s="108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2</v>
      </c>
      <c r="I24" s="4">
        <v>4</v>
      </c>
      <c r="J24" s="4">
        <v>1</v>
      </c>
      <c r="K24" s="4">
        <v>1</v>
      </c>
      <c r="L24" s="4">
        <v>0</v>
      </c>
      <c r="M24" s="4">
        <v>0</v>
      </c>
      <c r="N24" s="4"/>
      <c r="O24" s="4"/>
      <c r="P24" s="4"/>
      <c r="Q24" s="4"/>
      <c r="R24" s="4"/>
      <c r="S24" s="4"/>
      <c r="T24" s="4"/>
      <c r="U24" s="4"/>
      <c r="V24" s="4"/>
      <c r="W24" s="34">
        <f t="shared" si="8"/>
        <v>8</v>
      </c>
      <c r="X24" s="35">
        <f t="shared" si="9"/>
        <v>1.2</v>
      </c>
      <c r="Y24" s="36">
        <v>20</v>
      </c>
      <c r="Z24" s="4"/>
      <c r="AA24" s="4">
        <v>20</v>
      </c>
      <c r="AB24" s="97">
        <f t="shared" si="10"/>
        <v>0.4</v>
      </c>
    </row>
    <row r="25" spans="1:29" x14ac:dyDescent="0.3">
      <c r="A25" s="111" t="s">
        <v>24</v>
      </c>
      <c r="B25" s="111"/>
      <c r="C25" s="14">
        <f t="shared" ref="C25:I25" si="11">SUM(C17:C24)</f>
        <v>0</v>
      </c>
      <c r="D25" s="14">
        <f t="shared" si="11"/>
        <v>0</v>
      </c>
      <c r="E25" s="14">
        <f t="shared" si="11"/>
        <v>0</v>
      </c>
      <c r="F25" s="14">
        <f t="shared" si="11"/>
        <v>23</v>
      </c>
      <c r="G25" s="14">
        <f t="shared" si="11"/>
        <v>16</v>
      </c>
      <c r="H25" s="14">
        <f t="shared" si="11"/>
        <v>11</v>
      </c>
      <c r="I25" s="14">
        <f t="shared" si="11"/>
        <v>85</v>
      </c>
      <c r="J25" s="14">
        <f>SUM(J17:J24)</f>
        <v>73</v>
      </c>
      <c r="K25" s="14">
        <f>SUM(K17:K24)</f>
        <v>88</v>
      </c>
      <c r="L25" s="14">
        <f>SUM(L17:L24)</f>
        <v>68</v>
      </c>
      <c r="M25" s="14">
        <f>SUM(M17:M24)</f>
        <v>10</v>
      </c>
      <c r="N25" s="14">
        <f t="shared" ref="M25:V25" si="12">SUM(N17:N23)</f>
        <v>0</v>
      </c>
      <c r="O25" s="14">
        <f t="shared" si="12"/>
        <v>0</v>
      </c>
      <c r="P25" s="14">
        <f t="shared" si="12"/>
        <v>0</v>
      </c>
      <c r="Q25" s="14">
        <f t="shared" si="12"/>
        <v>0</v>
      </c>
      <c r="R25" s="14">
        <f t="shared" si="12"/>
        <v>0</v>
      </c>
      <c r="S25" s="14">
        <f t="shared" si="12"/>
        <v>0</v>
      </c>
      <c r="T25" s="14">
        <f t="shared" si="12"/>
        <v>0</v>
      </c>
      <c r="U25" s="14">
        <f t="shared" si="12"/>
        <v>0</v>
      </c>
      <c r="V25" s="14">
        <f t="shared" si="12"/>
        <v>0</v>
      </c>
      <c r="W25" s="37">
        <f>SUM(W17:W24)</f>
        <v>374</v>
      </c>
      <c r="X25" s="35">
        <f t="shared" si="9"/>
        <v>-2.9</v>
      </c>
      <c r="Y25" s="38">
        <f>SUM(Y17:Y24)</f>
        <v>345</v>
      </c>
      <c r="Z25" s="14"/>
      <c r="AA25" s="14">
        <v>345</v>
      </c>
      <c r="AB25" s="11">
        <f t="shared" si="10"/>
        <v>1.0840579710144929</v>
      </c>
      <c r="AC25" s="21"/>
    </row>
    <row r="26" spans="1:29" ht="7.8" customHeight="1" x14ac:dyDescent="0.3">
      <c r="A26" s="67"/>
      <c r="B26" s="6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66"/>
      <c r="W26" s="18"/>
      <c r="X26" s="18"/>
      <c r="Y26" s="18"/>
      <c r="Z26" s="23"/>
      <c r="AA26" s="21"/>
    </row>
    <row r="27" spans="1:29" ht="15" thickBot="1" x14ac:dyDescent="0.35">
      <c r="A27" s="104" t="s">
        <v>114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"/>
      <c r="V27" s="1"/>
      <c r="AB27" s="21"/>
    </row>
    <row r="28" spans="1:29" ht="42.6" customHeight="1" x14ac:dyDescent="0.3">
      <c r="A28" s="128" t="s">
        <v>1</v>
      </c>
      <c r="B28" s="129"/>
      <c r="C28" s="30" t="s">
        <v>45</v>
      </c>
      <c r="D28" s="30" t="s">
        <v>46</v>
      </c>
      <c r="E28" s="30" t="s">
        <v>47</v>
      </c>
      <c r="F28" s="30" t="s">
        <v>48</v>
      </c>
      <c r="G28" s="30" t="s">
        <v>50</v>
      </c>
      <c r="H28" s="30" t="s">
        <v>49</v>
      </c>
      <c r="I28" s="30" t="s">
        <v>51</v>
      </c>
      <c r="J28" s="30" t="s">
        <v>52</v>
      </c>
      <c r="K28" s="30" t="s">
        <v>53</v>
      </c>
      <c r="L28" s="30" t="s">
        <v>54</v>
      </c>
      <c r="M28" s="30" t="s">
        <v>55</v>
      </c>
      <c r="N28" s="30" t="s">
        <v>56</v>
      </c>
      <c r="O28" s="30" t="s">
        <v>57</v>
      </c>
      <c r="P28" s="30" t="s">
        <v>58</v>
      </c>
      <c r="Q28" s="30" t="s">
        <v>59</v>
      </c>
      <c r="R28" s="30" t="s">
        <v>60</v>
      </c>
      <c r="S28" s="30" t="s">
        <v>61</v>
      </c>
      <c r="T28" s="30" t="s">
        <v>62</v>
      </c>
      <c r="U28" s="30" t="s">
        <v>137</v>
      </c>
      <c r="V28" s="30" t="s">
        <v>138</v>
      </c>
      <c r="W28" s="31" t="s">
        <v>108</v>
      </c>
      <c r="X28" s="32" t="s">
        <v>26</v>
      </c>
      <c r="Y28" s="33" t="s">
        <v>84</v>
      </c>
      <c r="Z28" s="30" t="s">
        <v>85</v>
      </c>
      <c r="AA28" s="29" t="s">
        <v>86</v>
      </c>
      <c r="AB28" s="30" t="s">
        <v>15</v>
      </c>
      <c r="AC28" s="92" t="s">
        <v>143</v>
      </c>
    </row>
    <row r="29" spans="1:29" ht="13.2" customHeight="1" x14ac:dyDescent="0.3">
      <c r="A29" s="107" t="s">
        <v>16</v>
      </c>
      <c r="B29" s="108"/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3</v>
      </c>
      <c r="J29" s="4">
        <v>0</v>
      </c>
      <c r="K29" s="4">
        <v>0</v>
      </c>
      <c r="L29" s="4">
        <v>0</v>
      </c>
      <c r="M29" s="4">
        <v>0</v>
      </c>
      <c r="N29" s="4"/>
      <c r="O29" s="4"/>
      <c r="P29" s="4"/>
      <c r="Q29" s="4"/>
      <c r="R29" s="4"/>
      <c r="S29" s="4"/>
      <c r="T29" s="4"/>
      <c r="U29" s="4"/>
      <c r="V29" s="4"/>
      <c r="W29" s="34">
        <f t="shared" ref="W29:W36" si="13">SUM(B29:V29)</f>
        <v>3</v>
      </c>
      <c r="X29" s="35">
        <f t="shared" ref="X29:X37" si="14" xml:space="preserve"> (AA29-W29)/10</f>
        <v>0.3</v>
      </c>
      <c r="Y29" s="36">
        <v>6</v>
      </c>
      <c r="Z29" s="4"/>
      <c r="AA29" s="4">
        <v>6</v>
      </c>
      <c r="AB29" s="11">
        <f t="shared" ref="AB29:AB37" si="15">W29/AA29</f>
        <v>0.5</v>
      </c>
      <c r="AC29" s="126" t="s">
        <v>111</v>
      </c>
    </row>
    <row r="30" spans="1:29" x14ac:dyDescent="0.3">
      <c r="A30" s="107" t="s">
        <v>17</v>
      </c>
      <c r="B30" s="108"/>
      <c r="C30" s="4">
        <v>0</v>
      </c>
      <c r="D30" s="4">
        <v>0</v>
      </c>
      <c r="E30" s="4">
        <v>0</v>
      </c>
      <c r="F30" s="4">
        <v>4</v>
      </c>
      <c r="G30" s="4">
        <v>1</v>
      </c>
      <c r="H30" s="4">
        <v>2</v>
      </c>
      <c r="I30" s="4">
        <v>1</v>
      </c>
      <c r="J30" s="4">
        <v>9</v>
      </c>
      <c r="K30" s="4">
        <v>0</v>
      </c>
      <c r="L30" s="4">
        <v>2</v>
      </c>
      <c r="M30" s="4">
        <v>0</v>
      </c>
      <c r="N30" s="4"/>
      <c r="O30" s="4"/>
      <c r="P30" s="4"/>
      <c r="Q30" s="4"/>
      <c r="R30" s="4"/>
      <c r="S30" s="4"/>
      <c r="T30" s="4"/>
      <c r="U30" s="4"/>
      <c r="V30" s="4"/>
      <c r="W30" s="34">
        <f t="shared" si="13"/>
        <v>19</v>
      </c>
      <c r="X30" s="35">
        <f t="shared" si="14"/>
        <v>1.8</v>
      </c>
      <c r="Y30" s="36">
        <v>37</v>
      </c>
      <c r="Z30" s="4"/>
      <c r="AA30" s="4">
        <v>37</v>
      </c>
      <c r="AB30" s="11">
        <f t="shared" si="15"/>
        <v>0.51351351351351349</v>
      </c>
      <c r="AC30" s="126"/>
    </row>
    <row r="31" spans="1:29" x14ac:dyDescent="0.3">
      <c r="A31" s="107" t="s">
        <v>18</v>
      </c>
      <c r="B31" s="108"/>
      <c r="C31" s="4">
        <v>0</v>
      </c>
      <c r="D31" s="4">
        <v>0</v>
      </c>
      <c r="E31" s="4">
        <v>0</v>
      </c>
      <c r="F31" s="4">
        <v>6</v>
      </c>
      <c r="G31" s="4">
        <v>2</v>
      </c>
      <c r="H31" s="4">
        <v>1</v>
      </c>
      <c r="I31" s="4">
        <v>4</v>
      </c>
      <c r="J31" s="4">
        <v>2</v>
      </c>
      <c r="K31" s="4">
        <v>2</v>
      </c>
      <c r="L31" s="4">
        <v>0</v>
      </c>
      <c r="M31" s="4">
        <v>0</v>
      </c>
      <c r="N31" s="4"/>
      <c r="O31" s="4"/>
      <c r="P31" s="4"/>
      <c r="Q31" s="4"/>
      <c r="R31" s="4"/>
      <c r="S31" s="4"/>
      <c r="T31" s="4"/>
      <c r="U31" s="4"/>
      <c r="V31" s="4"/>
      <c r="W31" s="34">
        <f t="shared" si="13"/>
        <v>17</v>
      </c>
      <c r="X31" s="35">
        <f t="shared" si="14"/>
        <v>0.1</v>
      </c>
      <c r="Y31" s="36">
        <v>18</v>
      </c>
      <c r="Z31" s="4"/>
      <c r="AA31" s="4">
        <v>18</v>
      </c>
      <c r="AB31" s="11">
        <f t="shared" si="15"/>
        <v>0.94444444444444442</v>
      </c>
      <c r="AC31" s="126"/>
    </row>
    <row r="32" spans="1:29" x14ac:dyDescent="0.3">
      <c r="A32" s="107" t="s">
        <v>19</v>
      </c>
      <c r="B32" s="108"/>
      <c r="C32" s="4">
        <v>0</v>
      </c>
      <c r="D32" s="4">
        <v>0</v>
      </c>
      <c r="E32" s="4">
        <v>0</v>
      </c>
      <c r="F32" s="4">
        <v>0</v>
      </c>
      <c r="G32" s="4">
        <v>4</v>
      </c>
      <c r="H32" s="4">
        <v>2</v>
      </c>
      <c r="I32" s="4">
        <v>1</v>
      </c>
      <c r="J32" s="4">
        <v>2</v>
      </c>
      <c r="K32" s="4">
        <v>2</v>
      </c>
      <c r="L32" s="4">
        <v>0</v>
      </c>
      <c r="M32" s="4">
        <v>0</v>
      </c>
      <c r="N32" s="4"/>
      <c r="O32" s="4"/>
      <c r="P32" s="4"/>
      <c r="Q32" s="4"/>
      <c r="R32" s="4"/>
      <c r="S32" s="4"/>
      <c r="T32" s="4"/>
      <c r="U32" s="4"/>
      <c r="V32" s="4"/>
      <c r="W32" s="34">
        <f t="shared" si="13"/>
        <v>11</v>
      </c>
      <c r="X32" s="35">
        <f t="shared" si="14"/>
        <v>2.6</v>
      </c>
      <c r="Y32" s="36">
        <v>37</v>
      </c>
      <c r="Z32" s="4"/>
      <c r="AA32" s="4">
        <v>37</v>
      </c>
      <c r="AB32" s="97">
        <f t="shared" si="15"/>
        <v>0.29729729729729731</v>
      </c>
      <c r="AC32" s="126"/>
    </row>
    <row r="33" spans="1:31" x14ac:dyDescent="0.3">
      <c r="A33" s="107" t="s">
        <v>20</v>
      </c>
      <c r="B33" s="108"/>
      <c r="C33" s="4">
        <v>0</v>
      </c>
      <c r="D33" s="4">
        <v>0</v>
      </c>
      <c r="E33" s="4">
        <v>0</v>
      </c>
      <c r="F33" s="4">
        <v>3</v>
      </c>
      <c r="G33" s="4">
        <v>3</v>
      </c>
      <c r="H33" s="4">
        <v>1</v>
      </c>
      <c r="I33" s="4">
        <v>17</v>
      </c>
      <c r="J33" s="4">
        <v>5</v>
      </c>
      <c r="K33" s="4">
        <v>27</v>
      </c>
      <c r="L33" s="4">
        <v>17</v>
      </c>
      <c r="M33" s="4">
        <v>0</v>
      </c>
      <c r="N33" s="4"/>
      <c r="O33" s="4"/>
      <c r="P33" s="4"/>
      <c r="Q33" s="4"/>
      <c r="R33" s="4"/>
      <c r="S33" s="4"/>
      <c r="T33" s="4"/>
      <c r="U33" s="4"/>
      <c r="V33" s="4"/>
      <c r="W33" s="34">
        <f t="shared" si="13"/>
        <v>73</v>
      </c>
      <c r="X33" s="35">
        <f t="shared" si="14"/>
        <v>-3.3</v>
      </c>
      <c r="Y33" s="36">
        <v>40</v>
      </c>
      <c r="Z33" s="4"/>
      <c r="AA33" s="4">
        <v>40</v>
      </c>
      <c r="AB33" s="102">
        <f t="shared" si="15"/>
        <v>1.825</v>
      </c>
      <c r="AC33" s="126"/>
    </row>
    <row r="34" spans="1:31" x14ac:dyDescent="0.3">
      <c r="A34" s="107" t="s">
        <v>21</v>
      </c>
      <c r="B34" s="108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5</v>
      </c>
      <c r="J34" s="4">
        <v>12</v>
      </c>
      <c r="K34" s="4">
        <v>8</v>
      </c>
      <c r="L34" s="4">
        <v>20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34">
        <f t="shared" si="13"/>
        <v>45</v>
      </c>
      <c r="X34" s="35">
        <f t="shared" si="14"/>
        <v>0.1</v>
      </c>
      <c r="Y34" s="36">
        <v>46</v>
      </c>
      <c r="Z34" s="4"/>
      <c r="AA34" s="4">
        <v>46</v>
      </c>
      <c r="AB34" s="11">
        <f t="shared" si="15"/>
        <v>0.97826086956521741</v>
      </c>
      <c r="AC34" s="126"/>
    </row>
    <row r="35" spans="1:31" x14ac:dyDescent="0.3">
      <c r="A35" s="107" t="s">
        <v>22</v>
      </c>
      <c r="B35" s="108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7</v>
      </c>
      <c r="J35" s="4">
        <v>16</v>
      </c>
      <c r="K35" s="4">
        <v>4</v>
      </c>
      <c r="L35" s="4">
        <v>9</v>
      </c>
      <c r="M35" s="4">
        <v>6</v>
      </c>
      <c r="N35" s="4"/>
      <c r="O35" s="4"/>
      <c r="P35" s="4"/>
      <c r="Q35" s="4"/>
      <c r="R35" s="4"/>
      <c r="S35" s="4"/>
      <c r="T35" s="4"/>
      <c r="U35" s="4"/>
      <c r="V35" s="4"/>
      <c r="W35" s="34">
        <f t="shared" si="13"/>
        <v>42</v>
      </c>
      <c r="X35" s="35">
        <f t="shared" si="14"/>
        <v>-0.5</v>
      </c>
      <c r="Y35" s="36">
        <v>37</v>
      </c>
      <c r="Z35" s="4"/>
      <c r="AA35" s="4">
        <v>37</v>
      </c>
      <c r="AB35" s="102">
        <f t="shared" si="15"/>
        <v>1.1351351351351351</v>
      </c>
      <c r="AC35" s="126"/>
    </row>
    <row r="36" spans="1:31" x14ac:dyDescent="0.3">
      <c r="A36" s="107" t="s">
        <v>23</v>
      </c>
      <c r="B36" s="108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2</v>
      </c>
      <c r="I36" s="4">
        <v>4</v>
      </c>
      <c r="J36" s="4">
        <v>1</v>
      </c>
      <c r="K36" s="4">
        <v>1</v>
      </c>
      <c r="L36" s="4">
        <v>0</v>
      </c>
      <c r="M36" s="4">
        <v>0</v>
      </c>
      <c r="N36" s="4"/>
      <c r="O36" s="4"/>
      <c r="P36" s="4"/>
      <c r="Q36" s="4"/>
      <c r="R36" s="4"/>
      <c r="S36" s="4"/>
      <c r="T36" s="4"/>
      <c r="U36" s="4"/>
      <c r="V36" s="4"/>
      <c r="W36" s="34">
        <f t="shared" si="13"/>
        <v>8</v>
      </c>
      <c r="X36" s="35">
        <f t="shared" si="14"/>
        <v>0.5</v>
      </c>
      <c r="Y36" s="36">
        <v>13</v>
      </c>
      <c r="Z36" s="4"/>
      <c r="AA36" s="4">
        <v>13</v>
      </c>
      <c r="AB36" s="11">
        <f t="shared" si="15"/>
        <v>0.61538461538461542</v>
      </c>
      <c r="AC36" s="126"/>
    </row>
    <row r="37" spans="1:31" x14ac:dyDescent="0.3">
      <c r="A37" s="111" t="s">
        <v>24</v>
      </c>
      <c r="B37" s="111"/>
      <c r="C37" s="14">
        <f t="shared" ref="C37:I37" si="16">SUM(C29:C36)</f>
        <v>0</v>
      </c>
      <c r="D37" s="14">
        <f t="shared" si="16"/>
        <v>0</v>
      </c>
      <c r="E37" s="14">
        <f t="shared" si="16"/>
        <v>0</v>
      </c>
      <c r="F37" s="14">
        <f t="shared" si="16"/>
        <v>13</v>
      </c>
      <c r="G37" s="14">
        <f t="shared" si="16"/>
        <v>10</v>
      </c>
      <c r="H37" s="14">
        <f t="shared" si="16"/>
        <v>8</v>
      </c>
      <c r="I37" s="14">
        <f t="shared" si="16"/>
        <v>42</v>
      </c>
      <c r="J37" s="14">
        <f>SUM(J29:J36)</f>
        <v>47</v>
      </c>
      <c r="K37" s="14">
        <f>SUM(K29:K36)</f>
        <v>44</v>
      </c>
      <c r="L37" s="14">
        <f>SUM(L29:L36)</f>
        <v>48</v>
      </c>
      <c r="M37" s="14">
        <f>SUM(M29:M36)</f>
        <v>6</v>
      </c>
      <c r="N37" s="14">
        <f t="shared" ref="M37:V37" si="17">SUM(N29:N35)</f>
        <v>0</v>
      </c>
      <c r="O37" s="14">
        <f t="shared" si="17"/>
        <v>0</v>
      </c>
      <c r="P37" s="14">
        <f t="shared" si="17"/>
        <v>0</v>
      </c>
      <c r="Q37" s="14">
        <f t="shared" si="17"/>
        <v>0</v>
      </c>
      <c r="R37" s="14">
        <f t="shared" si="17"/>
        <v>0</v>
      </c>
      <c r="S37" s="14">
        <f t="shared" si="17"/>
        <v>0</v>
      </c>
      <c r="T37" s="14">
        <f t="shared" si="17"/>
        <v>0</v>
      </c>
      <c r="U37" s="14">
        <f t="shared" si="17"/>
        <v>0</v>
      </c>
      <c r="V37" s="14">
        <f t="shared" si="17"/>
        <v>0</v>
      </c>
      <c r="W37" s="14">
        <f>SUM(W29:W36)</f>
        <v>218</v>
      </c>
      <c r="X37" s="35">
        <f t="shared" si="14"/>
        <v>3.2</v>
      </c>
      <c r="Y37" s="38">
        <f>SUM(Y29:Y36)</f>
        <v>234</v>
      </c>
      <c r="Z37" s="14"/>
      <c r="AA37" s="14">
        <v>250</v>
      </c>
      <c r="AB37" s="11">
        <f t="shared" si="15"/>
        <v>0.872</v>
      </c>
      <c r="AC37" s="126"/>
    </row>
    <row r="38" spans="1:31" x14ac:dyDescent="0.3">
      <c r="A38" s="67"/>
      <c r="B38" s="6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66"/>
      <c r="W38" s="18"/>
      <c r="X38" s="18"/>
      <c r="Y38" s="18"/>
      <c r="Z38" s="23"/>
      <c r="AA38" s="69"/>
    </row>
    <row r="39" spans="1:31" ht="15" thickBot="1" x14ac:dyDescent="0.35">
      <c r="A39" s="104" t="s">
        <v>113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"/>
      <c r="V39" s="1"/>
    </row>
    <row r="40" spans="1:31" ht="36" customHeight="1" x14ac:dyDescent="0.3">
      <c r="A40" s="105" t="s">
        <v>1</v>
      </c>
      <c r="B40" s="106"/>
      <c r="C40" s="80" t="s">
        <v>63</v>
      </c>
      <c r="D40" s="80" t="s">
        <v>64</v>
      </c>
      <c r="E40" s="80" t="s">
        <v>80</v>
      </c>
      <c r="F40" s="80" t="s">
        <v>65</v>
      </c>
      <c r="G40" s="80" t="s">
        <v>66</v>
      </c>
      <c r="H40" s="80" t="s">
        <v>67</v>
      </c>
      <c r="I40" s="80" t="s">
        <v>68</v>
      </c>
      <c r="J40" s="80" t="s">
        <v>69</v>
      </c>
      <c r="K40" s="80" t="s">
        <v>70</v>
      </c>
      <c r="L40" s="80" t="s">
        <v>71</v>
      </c>
      <c r="M40" s="80" t="s">
        <v>72</v>
      </c>
      <c r="N40" s="80" t="s">
        <v>73</v>
      </c>
      <c r="O40" s="80" t="s">
        <v>74</v>
      </c>
      <c r="P40" s="80" t="s">
        <v>75</v>
      </c>
      <c r="Q40" s="80" t="s">
        <v>76</v>
      </c>
      <c r="R40" s="80" t="s">
        <v>77</v>
      </c>
      <c r="S40" s="80" t="s">
        <v>78</v>
      </c>
      <c r="T40" s="80" t="s">
        <v>79</v>
      </c>
      <c r="U40" s="80" t="s">
        <v>139</v>
      </c>
      <c r="V40" s="80" t="s">
        <v>140</v>
      </c>
      <c r="W40" s="81" t="s">
        <v>109</v>
      </c>
      <c r="X40" s="82" t="s">
        <v>26</v>
      </c>
      <c r="Y40" s="83" t="s">
        <v>81</v>
      </c>
      <c r="Z40" s="80" t="s">
        <v>83</v>
      </c>
      <c r="AA40" s="84" t="s">
        <v>82</v>
      </c>
      <c r="AB40" s="80" t="s">
        <v>15</v>
      </c>
      <c r="AC40" s="92" t="s">
        <v>143</v>
      </c>
    </row>
    <row r="41" spans="1:31" ht="14.4" customHeight="1" x14ac:dyDescent="0.3">
      <c r="A41" s="109" t="s">
        <v>16</v>
      </c>
      <c r="B41" s="110"/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/>
      <c r="O41" s="4"/>
      <c r="P41" s="4"/>
      <c r="Q41" s="4"/>
      <c r="R41" s="4"/>
      <c r="S41" s="4"/>
      <c r="T41" s="4"/>
      <c r="U41" s="4"/>
      <c r="V41" s="4"/>
      <c r="W41" s="34">
        <f t="shared" ref="W41:W48" si="18">SUM(B41:V41)</f>
        <v>0</v>
      </c>
      <c r="X41" s="35">
        <f t="shared" ref="X41:X49" si="19" xml:space="preserve"> (AA41-W41)/10</f>
        <v>0.5</v>
      </c>
      <c r="Y41" s="36">
        <v>5</v>
      </c>
      <c r="Z41" s="4"/>
      <c r="AA41" s="4">
        <v>5</v>
      </c>
      <c r="AB41" s="97">
        <f t="shared" ref="AB41:AB49" si="20">W41/AA41</f>
        <v>0</v>
      </c>
      <c r="AC41" s="126" t="s">
        <v>110</v>
      </c>
      <c r="AD41" s="41"/>
      <c r="AE41" s="57"/>
    </row>
    <row r="42" spans="1:31" x14ac:dyDescent="0.3">
      <c r="A42" s="109" t="s">
        <v>17</v>
      </c>
      <c r="B42" s="110"/>
      <c r="C42" s="4">
        <v>0</v>
      </c>
      <c r="D42" s="4">
        <v>0</v>
      </c>
      <c r="E42" s="4">
        <v>0</v>
      </c>
      <c r="F42" s="4">
        <v>0</v>
      </c>
      <c r="G42" s="4">
        <v>1</v>
      </c>
      <c r="H42" s="4">
        <v>1</v>
      </c>
      <c r="I42" s="4">
        <v>2</v>
      </c>
      <c r="J42" s="4">
        <v>0</v>
      </c>
      <c r="K42" s="4">
        <v>0</v>
      </c>
      <c r="L42" s="4">
        <v>0</v>
      </c>
      <c r="M42" s="4">
        <v>0</v>
      </c>
      <c r="N42" s="4"/>
      <c r="O42" s="4"/>
      <c r="P42" s="4"/>
      <c r="Q42" s="4"/>
      <c r="R42" s="4"/>
      <c r="S42" s="4"/>
      <c r="T42" s="4"/>
      <c r="U42" s="4"/>
      <c r="V42" s="4"/>
      <c r="W42" s="34">
        <f t="shared" si="18"/>
        <v>4</v>
      </c>
      <c r="X42" s="35">
        <f t="shared" si="19"/>
        <v>2.6</v>
      </c>
      <c r="Y42" s="36">
        <v>30</v>
      </c>
      <c r="Z42" s="4"/>
      <c r="AA42" s="4">
        <v>30</v>
      </c>
      <c r="AB42" s="97">
        <f t="shared" si="20"/>
        <v>0.13333333333333333</v>
      </c>
      <c r="AC42" s="126"/>
      <c r="AE42" s="28"/>
    </row>
    <row r="43" spans="1:31" x14ac:dyDescent="0.3">
      <c r="A43" s="109" t="s">
        <v>18</v>
      </c>
      <c r="B43" s="110"/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5</v>
      </c>
      <c r="I43" s="4">
        <v>8</v>
      </c>
      <c r="J43" s="4">
        <v>2</v>
      </c>
      <c r="K43" s="4">
        <v>0</v>
      </c>
      <c r="L43" s="4">
        <v>1</v>
      </c>
      <c r="M43" s="4">
        <v>0</v>
      </c>
      <c r="N43" s="4"/>
      <c r="O43" s="4"/>
      <c r="P43" s="4"/>
      <c r="Q43" s="4"/>
      <c r="R43" s="4"/>
      <c r="S43" s="4"/>
      <c r="T43" s="4"/>
      <c r="U43" s="4"/>
      <c r="V43" s="4"/>
      <c r="W43" s="34">
        <f t="shared" si="18"/>
        <v>16</v>
      </c>
      <c r="X43" s="35">
        <f t="shared" si="19"/>
        <v>-0.1</v>
      </c>
      <c r="Y43" s="36">
        <v>15</v>
      </c>
      <c r="Z43" s="4"/>
      <c r="AA43" s="4">
        <v>15</v>
      </c>
      <c r="AB43" s="102">
        <f t="shared" si="20"/>
        <v>1.0666666666666667</v>
      </c>
      <c r="AC43" s="126"/>
      <c r="AE43" s="28"/>
    </row>
    <row r="44" spans="1:31" ht="14.4" customHeight="1" x14ac:dyDescent="0.3">
      <c r="A44" s="109" t="s">
        <v>19</v>
      </c>
      <c r="B44" s="110"/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1</v>
      </c>
      <c r="I44" s="4">
        <v>1</v>
      </c>
      <c r="J44" s="4">
        <v>3</v>
      </c>
      <c r="K44" s="4">
        <v>1</v>
      </c>
      <c r="L44" s="4">
        <v>0</v>
      </c>
      <c r="M44" s="4">
        <v>0</v>
      </c>
      <c r="N44" s="4"/>
      <c r="O44" s="4"/>
      <c r="P44" s="4"/>
      <c r="Q44" s="4"/>
      <c r="R44" s="4"/>
      <c r="S44" s="4"/>
      <c r="T44" s="4"/>
      <c r="U44" s="4"/>
      <c r="V44" s="4"/>
      <c r="W44" s="34">
        <f t="shared" si="18"/>
        <v>6</v>
      </c>
      <c r="X44" s="35">
        <f t="shared" si="19"/>
        <v>2.4</v>
      </c>
      <c r="Y44" s="36">
        <v>30</v>
      </c>
      <c r="Z44" s="4"/>
      <c r="AA44" s="4">
        <v>30</v>
      </c>
      <c r="AB44" s="97">
        <f t="shared" si="20"/>
        <v>0.2</v>
      </c>
      <c r="AC44" s="126"/>
      <c r="AE44" s="57"/>
    </row>
    <row r="45" spans="1:31" x14ac:dyDescent="0.3">
      <c r="A45" s="109" t="s">
        <v>20</v>
      </c>
      <c r="B45" s="110"/>
      <c r="C45" s="4">
        <v>0</v>
      </c>
      <c r="D45" s="4">
        <v>0</v>
      </c>
      <c r="E45" s="4">
        <v>0</v>
      </c>
      <c r="F45" s="4">
        <v>0</v>
      </c>
      <c r="G45" s="4">
        <v>1</v>
      </c>
      <c r="H45" s="4">
        <v>0</v>
      </c>
      <c r="I45" s="4">
        <v>17</v>
      </c>
      <c r="J45" s="4">
        <v>2</v>
      </c>
      <c r="K45" s="4">
        <v>24</v>
      </c>
      <c r="L45" s="4">
        <v>10</v>
      </c>
      <c r="M45" s="4">
        <v>0</v>
      </c>
      <c r="N45" s="4"/>
      <c r="O45" s="4"/>
      <c r="P45" s="4"/>
      <c r="Q45" s="4"/>
      <c r="R45" s="4"/>
      <c r="S45" s="4"/>
      <c r="T45" s="4"/>
      <c r="U45" s="4"/>
      <c r="V45" s="4"/>
      <c r="W45" s="34">
        <f t="shared" si="18"/>
        <v>54</v>
      </c>
      <c r="X45" s="35">
        <f t="shared" si="19"/>
        <v>-2.2000000000000002</v>
      </c>
      <c r="Y45" s="36">
        <v>32</v>
      </c>
      <c r="Z45" s="4"/>
      <c r="AA45" s="4">
        <v>32</v>
      </c>
      <c r="AB45" s="102">
        <f t="shared" si="20"/>
        <v>1.6875</v>
      </c>
      <c r="AC45" s="126"/>
      <c r="AE45" s="58"/>
    </row>
    <row r="46" spans="1:31" x14ac:dyDescent="0.3">
      <c r="A46" s="109" t="s">
        <v>21</v>
      </c>
      <c r="B46" s="110"/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1</v>
      </c>
      <c r="M46" s="4">
        <v>0</v>
      </c>
      <c r="N46" s="4"/>
      <c r="O46" s="4"/>
      <c r="P46" s="4"/>
      <c r="Q46" s="4"/>
      <c r="R46" s="4"/>
      <c r="S46" s="4"/>
      <c r="T46" s="4"/>
      <c r="U46" s="4"/>
      <c r="V46" s="4"/>
      <c r="W46" s="34">
        <f t="shared" si="18"/>
        <v>1</v>
      </c>
      <c r="X46" s="35">
        <f t="shared" si="19"/>
        <v>3.6</v>
      </c>
      <c r="Y46" s="36">
        <v>37</v>
      </c>
      <c r="Z46" s="4"/>
      <c r="AA46" s="4">
        <v>37</v>
      </c>
      <c r="AB46" s="97">
        <f t="shared" si="20"/>
        <v>2.7027027027027029E-2</v>
      </c>
      <c r="AC46" s="126"/>
      <c r="AE46" s="58"/>
    </row>
    <row r="47" spans="1:31" x14ac:dyDescent="0.3">
      <c r="A47" s="109" t="s">
        <v>22</v>
      </c>
      <c r="B47" s="110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1</v>
      </c>
      <c r="J47" s="4">
        <v>0</v>
      </c>
      <c r="K47" s="4">
        <v>5</v>
      </c>
      <c r="L47" s="4">
        <v>6</v>
      </c>
      <c r="M47" s="4">
        <v>0</v>
      </c>
      <c r="N47" s="4"/>
      <c r="O47" s="4"/>
      <c r="P47" s="4"/>
      <c r="Q47" s="4"/>
      <c r="R47" s="4"/>
      <c r="S47" s="4"/>
      <c r="T47" s="4"/>
      <c r="U47" s="4"/>
      <c r="V47" s="4"/>
      <c r="W47" s="34">
        <f t="shared" si="18"/>
        <v>12</v>
      </c>
      <c r="X47" s="35">
        <f t="shared" si="19"/>
        <v>1.8</v>
      </c>
      <c r="Y47" s="36">
        <v>30</v>
      </c>
      <c r="Z47" s="4"/>
      <c r="AA47" s="4">
        <v>30</v>
      </c>
      <c r="AB47" s="97">
        <f t="shared" si="20"/>
        <v>0.4</v>
      </c>
      <c r="AC47" s="126"/>
      <c r="AE47" s="58"/>
    </row>
    <row r="48" spans="1:31" x14ac:dyDescent="0.3">
      <c r="A48" s="112" t="s">
        <v>23</v>
      </c>
      <c r="B48" s="113"/>
      <c r="C48" s="63">
        <v>0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1</v>
      </c>
      <c r="K48" s="63">
        <v>0</v>
      </c>
      <c r="L48" s="63">
        <v>0</v>
      </c>
      <c r="M48" s="63">
        <v>0</v>
      </c>
      <c r="N48" s="63"/>
      <c r="O48" s="63"/>
      <c r="P48" s="63"/>
      <c r="Q48" s="63"/>
      <c r="R48" s="63"/>
      <c r="S48" s="63"/>
      <c r="T48" s="63"/>
      <c r="U48" s="63"/>
      <c r="V48" s="63"/>
      <c r="W48" s="64">
        <f t="shared" si="18"/>
        <v>1</v>
      </c>
      <c r="X48" s="35">
        <f t="shared" si="19"/>
        <v>1</v>
      </c>
      <c r="Y48" s="65">
        <v>11</v>
      </c>
      <c r="Z48" s="63"/>
      <c r="AA48" s="63">
        <v>11</v>
      </c>
      <c r="AB48" s="97">
        <f t="shared" si="20"/>
        <v>9.0909090909090912E-2</v>
      </c>
      <c r="AC48" s="126"/>
      <c r="AE48" s="58"/>
    </row>
    <row r="49" spans="1:31" x14ac:dyDescent="0.3">
      <c r="A49" s="114" t="s">
        <v>24</v>
      </c>
      <c r="B49" s="114"/>
      <c r="C49" s="14">
        <f t="shared" ref="C49:I49" si="21">SUM(C41:C48)</f>
        <v>0</v>
      </c>
      <c r="D49" s="14">
        <f t="shared" si="21"/>
        <v>0</v>
      </c>
      <c r="E49" s="14">
        <f t="shared" si="21"/>
        <v>0</v>
      </c>
      <c r="F49" s="14">
        <f t="shared" si="21"/>
        <v>0</v>
      </c>
      <c r="G49" s="14">
        <f t="shared" si="21"/>
        <v>2</v>
      </c>
      <c r="H49" s="14">
        <f t="shared" si="21"/>
        <v>7</v>
      </c>
      <c r="I49" s="14">
        <f t="shared" si="21"/>
        <v>29</v>
      </c>
      <c r="J49" s="14">
        <f>SUM(J41:J48)</f>
        <v>8</v>
      </c>
      <c r="K49" s="14">
        <f>SUM(K41:K48)</f>
        <v>30</v>
      </c>
      <c r="L49" s="14">
        <f t="shared" ref="L49:V49" si="22">SUM(L41:L47)</f>
        <v>18</v>
      </c>
      <c r="M49" s="14">
        <f>SUM(M41:M48)</f>
        <v>0</v>
      </c>
      <c r="N49" s="14">
        <f t="shared" si="22"/>
        <v>0</v>
      </c>
      <c r="O49" s="14">
        <f t="shared" si="22"/>
        <v>0</v>
      </c>
      <c r="P49" s="14">
        <f t="shared" si="22"/>
        <v>0</v>
      </c>
      <c r="Q49" s="14">
        <f t="shared" si="22"/>
        <v>0</v>
      </c>
      <c r="R49" s="14">
        <f t="shared" si="22"/>
        <v>0</v>
      </c>
      <c r="S49" s="14">
        <f t="shared" si="22"/>
        <v>0</v>
      </c>
      <c r="T49" s="14">
        <f t="shared" si="22"/>
        <v>0</v>
      </c>
      <c r="U49" s="14">
        <f t="shared" si="22"/>
        <v>0</v>
      </c>
      <c r="V49" s="14">
        <f t="shared" si="22"/>
        <v>0</v>
      </c>
      <c r="W49" s="14">
        <f>SUM(W41:W48)</f>
        <v>94</v>
      </c>
      <c r="X49" s="35">
        <f t="shared" si="19"/>
        <v>10.6</v>
      </c>
      <c r="Y49" s="14">
        <f>SUM(Y41:Y48)</f>
        <v>190</v>
      </c>
      <c r="Z49" s="14"/>
      <c r="AA49" s="14">
        <v>200</v>
      </c>
      <c r="AB49" s="11">
        <f t="shared" si="20"/>
        <v>0.47</v>
      </c>
      <c r="AC49" s="126"/>
      <c r="AE49" s="58"/>
    </row>
    <row r="50" spans="1:31" ht="11.4" customHeight="1" x14ac:dyDescent="0.3">
      <c r="A50" s="67"/>
      <c r="B50" s="6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66"/>
      <c r="W50" s="18"/>
      <c r="X50" s="18"/>
      <c r="Y50" s="18"/>
      <c r="Z50" s="40"/>
      <c r="AA50" s="23"/>
      <c r="AD50" s="58"/>
    </row>
    <row r="51" spans="1:31" x14ac:dyDescent="0.3">
      <c r="A51" s="104" t="s">
        <v>112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40"/>
      <c r="Z51" s="40"/>
      <c r="AA51" s="41"/>
    </row>
    <row r="52" spans="1:31" x14ac:dyDescent="0.3">
      <c r="A52" s="130" t="s">
        <v>44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2"/>
      <c r="O52" s="49"/>
      <c r="P52" s="49"/>
      <c r="Q52" s="49"/>
      <c r="R52" s="49"/>
      <c r="S52" s="49"/>
      <c r="T52" s="49"/>
      <c r="U52" s="49"/>
      <c r="V52" s="49"/>
      <c r="W52" s="42" t="s">
        <v>28</v>
      </c>
      <c r="X52" s="42" t="s">
        <v>29</v>
      </c>
      <c r="Y52" s="43" t="s">
        <v>30</v>
      </c>
      <c r="Z52" s="44"/>
      <c r="AA52" s="26"/>
      <c r="AB52" s="39"/>
      <c r="AC52" s="39"/>
      <c r="AD52" s="57"/>
    </row>
    <row r="53" spans="1:31" ht="14.4" customHeight="1" x14ac:dyDescent="0.3">
      <c r="A53" s="117" t="s">
        <v>31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27"/>
      <c r="O53" s="93"/>
      <c r="P53" s="93"/>
      <c r="Q53" s="93"/>
      <c r="R53" s="93"/>
      <c r="S53" s="93"/>
      <c r="T53" s="93"/>
      <c r="U53" s="93"/>
      <c r="V53" s="93"/>
      <c r="W53" s="94">
        <v>0</v>
      </c>
      <c r="X53" s="94">
        <v>0</v>
      </c>
      <c r="Y53" s="94">
        <v>0</v>
      </c>
      <c r="Z53" s="125" t="s">
        <v>141</v>
      </c>
      <c r="AA53" s="125"/>
      <c r="AB53" s="44"/>
      <c r="AC53" s="44"/>
      <c r="AD53" s="44"/>
    </row>
    <row r="54" spans="1:31" x14ac:dyDescent="0.3">
      <c r="A54" s="117" t="s">
        <v>32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27"/>
      <c r="O54" s="93"/>
      <c r="P54" s="93"/>
      <c r="Q54" s="93"/>
      <c r="R54" s="93"/>
      <c r="S54" s="93"/>
      <c r="T54" s="93"/>
      <c r="U54" s="93"/>
      <c r="V54" s="93"/>
      <c r="W54" s="94">
        <v>4</v>
      </c>
      <c r="X54" s="94">
        <v>45</v>
      </c>
      <c r="Y54" s="94">
        <v>0</v>
      </c>
      <c r="Z54" s="125"/>
      <c r="AA54" s="125"/>
      <c r="AB54" s="56"/>
      <c r="AC54" s="68"/>
      <c r="AD54" s="56"/>
    </row>
    <row r="55" spans="1:31" x14ac:dyDescent="0.3">
      <c r="A55" s="117" t="s">
        <v>33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27"/>
      <c r="O55" s="93"/>
      <c r="P55" s="93"/>
      <c r="Q55" s="93"/>
      <c r="R55" s="93"/>
      <c r="S55" s="93"/>
      <c r="T55" s="93"/>
      <c r="U55" s="93"/>
      <c r="V55" s="93"/>
      <c r="W55" s="94">
        <v>52</v>
      </c>
      <c r="X55" s="94">
        <v>30</v>
      </c>
      <c r="Y55" s="94">
        <v>4</v>
      </c>
      <c r="Z55" s="125"/>
      <c r="AA55" s="125"/>
      <c r="AB55" s="44"/>
      <c r="AC55" s="68"/>
      <c r="AD55" s="44"/>
    </row>
    <row r="56" spans="1:31" x14ac:dyDescent="0.3">
      <c r="A56" s="117" t="s">
        <v>34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27"/>
      <c r="O56" s="93"/>
      <c r="P56" s="93"/>
      <c r="Q56" s="93"/>
      <c r="R56" s="93"/>
      <c r="S56" s="93"/>
      <c r="T56" s="93"/>
      <c r="U56" s="93"/>
      <c r="V56" s="93"/>
      <c r="W56" s="94">
        <v>6</v>
      </c>
      <c r="X56" s="94">
        <v>67</v>
      </c>
      <c r="Y56" s="94">
        <v>0</v>
      </c>
      <c r="Z56" s="125"/>
      <c r="AA56" s="125"/>
      <c r="AB56" s="44"/>
      <c r="AC56" s="68"/>
      <c r="AD56" s="44"/>
    </row>
    <row r="57" spans="1:31" x14ac:dyDescent="0.3">
      <c r="A57" s="117" t="s">
        <v>35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27"/>
      <c r="O57" s="93"/>
      <c r="P57" s="93"/>
      <c r="Q57" s="93"/>
      <c r="R57" s="93"/>
      <c r="S57" s="93"/>
      <c r="T57" s="93"/>
      <c r="U57" s="93"/>
      <c r="V57" s="93"/>
      <c r="W57" s="94">
        <v>101</v>
      </c>
      <c r="X57" s="94">
        <v>8</v>
      </c>
      <c r="Y57" s="94">
        <v>1</v>
      </c>
      <c r="Z57" s="125"/>
      <c r="AA57" s="125"/>
      <c r="AB57" s="44"/>
      <c r="AC57" s="68"/>
      <c r="AD57" s="44"/>
    </row>
    <row r="58" spans="1:31" x14ac:dyDescent="0.3">
      <c r="A58" s="117" t="s">
        <v>36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27"/>
      <c r="O58" s="93"/>
      <c r="P58" s="93"/>
      <c r="Q58" s="93"/>
      <c r="R58" s="93"/>
      <c r="S58" s="93"/>
      <c r="T58" s="93"/>
      <c r="U58" s="93"/>
      <c r="V58" s="93"/>
      <c r="W58" s="94">
        <v>1</v>
      </c>
      <c r="X58" s="94">
        <v>50</v>
      </c>
      <c r="Y58" s="94">
        <v>0</v>
      </c>
      <c r="Z58" s="125"/>
      <c r="AA58" s="125"/>
      <c r="AB58" s="56"/>
      <c r="AC58" s="44"/>
      <c r="AD58" s="56"/>
    </row>
    <row r="59" spans="1:31" x14ac:dyDescent="0.3">
      <c r="A59" s="117" t="s">
        <v>37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27"/>
      <c r="O59" s="93"/>
      <c r="P59" s="93"/>
      <c r="Q59" s="93"/>
      <c r="R59" s="93"/>
      <c r="S59" s="93"/>
      <c r="T59" s="93"/>
      <c r="U59" s="93"/>
      <c r="V59" s="93"/>
      <c r="W59" s="94">
        <v>27</v>
      </c>
      <c r="X59" s="94">
        <v>39</v>
      </c>
      <c r="Y59" s="94">
        <v>1</v>
      </c>
      <c r="Z59" s="125"/>
      <c r="AA59" s="125"/>
      <c r="AB59" s="1"/>
      <c r="AC59" s="1"/>
      <c r="AD59" s="57"/>
    </row>
    <row r="60" spans="1:31" x14ac:dyDescent="0.3">
      <c r="A60" s="117" t="s">
        <v>38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27"/>
      <c r="O60" s="93"/>
      <c r="P60" s="93"/>
      <c r="Q60" s="93"/>
      <c r="R60" s="93"/>
      <c r="S60" s="93"/>
      <c r="T60" s="93"/>
      <c r="U60" s="93"/>
      <c r="V60" s="93"/>
      <c r="W60" s="94">
        <v>1</v>
      </c>
      <c r="X60" s="94">
        <v>14</v>
      </c>
      <c r="Y60" s="94">
        <v>0</v>
      </c>
      <c r="Z60" s="125"/>
      <c r="AA60" s="125"/>
      <c r="AB60" s="1"/>
      <c r="AC60" s="1"/>
    </row>
    <row r="61" spans="1:31" x14ac:dyDescent="0.3">
      <c r="A61" s="117" t="s">
        <v>43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27"/>
      <c r="O61" s="93"/>
      <c r="P61" s="93"/>
      <c r="Q61" s="93"/>
      <c r="R61" s="93"/>
      <c r="S61" s="93"/>
      <c r="T61" s="93"/>
      <c r="U61" s="93"/>
      <c r="V61" s="93"/>
      <c r="W61" s="94">
        <v>191</v>
      </c>
      <c r="X61" s="159">
        <v>21</v>
      </c>
      <c r="Y61" s="94">
        <v>6</v>
      </c>
      <c r="Z61" s="125"/>
      <c r="AA61" s="125"/>
      <c r="AB61" s="1"/>
      <c r="AC61" s="1"/>
    </row>
    <row r="62" spans="1:31" x14ac:dyDescent="0.3">
      <c r="A62" s="45" t="s">
        <v>39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7"/>
      <c r="P62" s="1"/>
      <c r="Q62" s="1"/>
      <c r="R62" s="1"/>
      <c r="S62" s="1"/>
      <c r="T62" s="48"/>
      <c r="U62" s="1"/>
    </row>
    <row r="63" spans="1:31" ht="10.8" customHeight="1" x14ac:dyDescent="0.3">
      <c r="O63" s="60"/>
      <c r="P63" s="60"/>
      <c r="Q63" s="60"/>
      <c r="R63" s="61"/>
      <c r="S63" s="62"/>
      <c r="T63" s="62"/>
      <c r="U63" s="62"/>
    </row>
    <row r="64" spans="1:31" ht="15" thickBot="1" x14ac:dyDescent="0.35">
      <c r="A64" s="116" t="s">
        <v>117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"/>
    </row>
    <row r="65" spans="1:23" x14ac:dyDescent="0.3">
      <c r="A65" s="137" t="s">
        <v>1</v>
      </c>
      <c r="B65" s="138"/>
      <c r="C65" s="119" t="s">
        <v>118</v>
      </c>
      <c r="D65" s="121"/>
      <c r="E65" s="119" t="s">
        <v>119</v>
      </c>
      <c r="F65" s="120"/>
      <c r="G65" s="121"/>
      <c r="H65" s="119" t="s">
        <v>120</v>
      </c>
      <c r="I65" s="120"/>
      <c r="J65" s="121"/>
      <c r="K65" s="119" t="s">
        <v>121</v>
      </c>
      <c r="L65" s="120"/>
      <c r="M65" s="121"/>
      <c r="N65" s="119" t="s">
        <v>122</v>
      </c>
      <c r="O65" s="120"/>
      <c r="P65" s="121"/>
      <c r="Q65" s="119" t="s">
        <v>123</v>
      </c>
      <c r="R65" s="120"/>
      <c r="S65" s="121"/>
      <c r="T65" s="122" t="s">
        <v>127</v>
      </c>
      <c r="U65" s="123"/>
      <c r="V65" s="124"/>
      <c r="W65" s="87" t="s">
        <v>134</v>
      </c>
    </row>
    <row r="66" spans="1:23" ht="12.6" customHeight="1" thickBot="1" x14ac:dyDescent="0.35">
      <c r="A66" s="139"/>
      <c r="B66" s="140"/>
      <c r="C66" s="72" t="s">
        <v>124</v>
      </c>
      <c r="D66" s="73" t="s">
        <v>125</v>
      </c>
      <c r="E66" s="72" t="s">
        <v>124</v>
      </c>
      <c r="F66" s="71" t="s">
        <v>125</v>
      </c>
      <c r="G66" s="73" t="s">
        <v>126</v>
      </c>
      <c r="H66" s="72" t="s">
        <v>124</v>
      </c>
      <c r="I66" s="71" t="s">
        <v>125</v>
      </c>
      <c r="J66" s="73" t="s">
        <v>129</v>
      </c>
      <c r="K66" s="72" t="s">
        <v>124</v>
      </c>
      <c r="L66" s="71" t="s">
        <v>125</v>
      </c>
      <c r="M66" s="73" t="s">
        <v>130</v>
      </c>
      <c r="N66" s="72" t="s">
        <v>124</v>
      </c>
      <c r="O66" s="71" t="s">
        <v>125</v>
      </c>
      <c r="P66" s="73" t="s">
        <v>131</v>
      </c>
      <c r="Q66" s="72" t="s">
        <v>124</v>
      </c>
      <c r="R66" s="71" t="s">
        <v>125</v>
      </c>
      <c r="S66" s="73" t="s">
        <v>132</v>
      </c>
      <c r="T66" s="72" t="s">
        <v>124</v>
      </c>
      <c r="U66" s="71" t="s">
        <v>125</v>
      </c>
      <c r="V66" s="73" t="s">
        <v>133</v>
      </c>
      <c r="W66" s="79" t="s">
        <v>128</v>
      </c>
    </row>
    <row r="67" spans="1:23" x14ac:dyDescent="0.3">
      <c r="A67" s="117" t="s">
        <v>16</v>
      </c>
      <c r="B67" s="118"/>
      <c r="C67" s="74">
        <v>0</v>
      </c>
      <c r="D67" s="75">
        <v>0</v>
      </c>
      <c r="E67" s="74">
        <v>0</v>
      </c>
      <c r="F67" s="70">
        <v>0</v>
      </c>
      <c r="G67" s="98" t="e">
        <f>F67/E67</f>
        <v>#DIV/0!</v>
      </c>
      <c r="H67" s="74">
        <v>3</v>
      </c>
      <c r="I67" s="70">
        <v>0</v>
      </c>
      <c r="J67" s="98">
        <f>I67/H67</f>
        <v>0</v>
      </c>
      <c r="K67" s="74"/>
      <c r="L67" s="70"/>
      <c r="M67" s="75"/>
      <c r="N67" s="74"/>
      <c r="O67" s="70"/>
      <c r="P67" s="75"/>
      <c r="Q67" s="74"/>
      <c r="R67" s="70"/>
      <c r="S67" s="75"/>
      <c r="T67" s="74"/>
      <c r="U67" s="70"/>
      <c r="V67" s="75"/>
      <c r="W67" s="89" t="e">
        <f>AVERAGE(G67,J67,M67,P67,S67,V67)</f>
        <v>#DIV/0!</v>
      </c>
    </row>
    <row r="68" spans="1:23" x14ac:dyDescent="0.3">
      <c r="A68" s="117" t="s">
        <v>17</v>
      </c>
      <c r="B68" s="118"/>
      <c r="C68" s="74">
        <v>0</v>
      </c>
      <c r="D68" s="75">
        <v>0</v>
      </c>
      <c r="E68" s="74">
        <v>5</v>
      </c>
      <c r="F68" s="70">
        <v>1</v>
      </c>
      <c r="G68" s="98">
        <f t="shared" ref="G68:G75" si="23">F68/E68</f>
        <v>0.2</v>
      </c>
      <c r="H68" s="74">
        <v>12</v>
      </c>
      <c r="I68" s="70">
        <v>3</v>
      </c>
      <c r="J68" s="98">
        <f t="shared" ref="J68:J75" si="24">I68/H68</f>
        <v>0.25</v>
      </c>
      <c r="K68" s="74"/>
      <c r="L68" s="70"/>
      <c r="M68" s="75"/>
      <c r="N68" s="74"/>
      <c r="O68" s="70"/>
      <c r="P68" s="75"/>
      <c r="Q68" s="74"/>
      <c r="R68" s="70"/>
      <c r="S68" s="75"/>
      <c r="T68" s="74"/>
      <c r="U68" s="70"/>
      <c r="V68" s="75"/>
      <c r="W68" s="89">
        <f>AVERAGE(G68,J68,M68,P68,S68,V68)</f>
        <v>0.22500000000000001</v>
      </c>
    </row>
    <row r="69" spans="1:23" x14ac:dyDescent="0.3">
      <c r="A69" s="117" t="s">
        <v>18</v>
      </c>
      <c r="B69" s="118"/>
      <c r="C69" s="74">
        <v>0</v>
      </c>
      <c r="D69" s="75">
        <v>0</v>
      </c>
      <c r="E69" s="74">
        <v>8</v>
      </c>
      <c r="F69" s="70">
        <v>0</v>
      </c>
      <c r="G69" s="98">
        <f t="shared" si="23"/>
        <v>0</v>
      </c>
      <c r="H69" s="74">
        <v>7</v>
      </c>
      <c r="I69" s="70">
        <v>15</v>
      </c>
      <c r="J69" s="98">
        <f t="shared" si="24"/>
        <v>2.1428571428571428</v>
      </c>
      <c r="K69" s="74"/>
      <c r="L69" s="70"/>
      <c r="M69" s="75"/>
      <c r="N69" s="74"/>
      <c r="O69" s="70"/>
      <c r="P69" s="75"/>
      <c r="Q69" s="74"/>
      <c r="R69" s="70"/>
      <c r="S69" s="75"/>
      <c r="T69" s="74"/>
      <c r="U69" s="70"/>
      <c r="V69" s="75"/>
      <c r="W69" s="89">
        <f t="shared" ref="W69:W75" si="25">AVERAGE(G69,J69,M69,P69,S69,V69)</f>
        <v>1.0714285714285714</v>
      </c>
    </row>
    <row r="70" spans="1:23" x14ac:dyDescent="0.3">
      <c r="A70" s="117" t="s">
        <v>19</v>
      </c>
      <c r="B70" s="118"/>
      <c r="C70" s="74">
        <v>0</v>
      </c>
      <c r="D70" s="75">
        <v>0</v>
      </c>
      <c r="E70" s="74">
        <v>4</v>
      </c>
      <c r="F70" s="70">
        <v>0</v>
      </c>
      <c r="G70" s="98">
        <f t="shared" si="23"/>
        <v>0</v>
      </c>
      <c r="H70" s="74">
        <v>5</v>
      </c>
      <c r="I70" s="70">
        <v>5</v>
      </c>
      <c r="J70" s="98">
        <f t="shared" si="24"/>
        <v>1</v>
      </c>
      <c r="K70" s="74"/>
      <c r="L70" s="70"/>
      <c r="M70" s="75"/>
      <c r="N70" s="74"/>
      <c r="O70" s="70"/>
      <c r="P70" s="75"/>
      <c r="Q70" s="74"/>
      <c r="R70" s="70"/>
      <c r="S70" s="75"/>
      <c r="T70" s="74"/>
      <c r="U70" s="70"/>
      <c r="V70" s="75"/>
      <c r="W70" s="89">
        <f t="shared" si="25"/>
        <v>0.5</v>
      </c>
    </row>
    <row r="71" spans="1:23" x14ac:dyDescent="0.3">
      <c r="A71" s="117" t="s">
        <v>20</v>
      </c>
      <c r="B71" s="118"/>
      <c r="C71" s="74">
        <v>0</v>
      </c>
      <c r="D71" s="75">
        <v>0</v>
      </c>
      <c r="E71" s="74">
        <v>6</v>
      </c>
      <c r="F71" s="70">
        <v>1</v>
      </c>
      <c r="G71" s="98">
        <f t="shared" si="23"/>
        <v>0.16666666666666666</v>
      </c>
      <c r="H71" s="74">
        <v>23</v>
      </c>
      <c r="I71" s="70">
        <v>19</v>
      </c>
      <c r="J71" s="98">
        <f t="shared" si="24"/>
        <v>0.82608695652173914</v>
      </c>
      <c r="K71" s="74"/>
      <c r="L71" s="70"/>
      <c r="M71" s="75"/>
      <c r="N71" s="74"/>
      <c r="O71" s="70"/>
      <c r="P71" s="75"/>
      <c r="Q71" s="74"/>
      <c r="R71" s="70"/>
      <c r="S71" s="75"/>
      <c r="T71" s="74"/>
      <c r="U71" s="70"/>
      <c r="V71" s="75"/>
      <c r="W71" s="89">
        <f t="shared" si="25"/>
        <v>0.49637681159420288</v>
      </c>
    </row>
    <row r="72" spans="1:23" x14ac:dyDescent="0.3">
      <c r="A72" s="117" t="s">
        <v>21</v>
      </c>
      <c r="B72" s="118"/>
      <c r="C72" s="74">
        <v>0</v>
      </c>
      <c r="D72" s="75">
        <v>0</v>
      </c>
      <c r="E72" s="74">
        <v>0</v>
      </c>
      <c r="F72" s="70">
        <v>0</v>
      </c>
      <c r="G72" s="98" t="e">
        <f t="shared" si="23"/>
        <v>#DIV/0!</v>
      </c>
      <c r="H72" s="74">
        <v>17</v>
      </c>
      <c r="I72" s="70">
        <v>0</v>
      </c>
      <c r="J72" s="98">
        <f t="shared" si="24"/>
        <v>0</v>
      </c>
      <c r="K72" s="74"/>
      <c r="L72" s="70"/>
      <c r="M72" s="75"/>
      <c r="N72" s="74"/>
      <c r="O72" s="70"/>
      <c r="P72" s="75"/>
      <c r="Q72" s="74"/>
      <c r="R72" s="70"/>
      <c r="S72" s="75"/>
      <c r="T72" s="74"/>
      <c r="U72" s="70"/>
      <c r="V72" s="75"/>
      <c r="W72" s="89" t="e">
        <f t="shared" si="25"/>
        <v>#DIV/0!</v>
      </c>
    </row>
    <row r="73" spans="1:23" x14ac:dyDescent="0.3">
      <c r="A73" s="117" t="s">
        <v>22</v>
      </c>
      <c r="B73" s="118"/>
      <c r="C73" s="74">
        <v>0</v>
      </c>
      <c r="D73" s="75">
        <v>0</v>
      </c>
      <c r="E73" s="74">
        <v>0</v>
      </c>
      <c r="F73" s="70">
        <v>0</v>
      </c>
      <c r="G73" s="98" t="e">
        <f t="shared" si="23"/>
        <v>#DIV/0!</v>
      </c>
      <c r="H73" s="74">
        <v>23</v>
      </c>
      <c r="I73" s="70">
        <v>1</v>
      </c>
      <c r="J73" s="98">
        <f t="shared" si="24"/>
        <v>4.3478260869565216E-2</v>
      </c>
      <c r="K73" s="74"/>
      <c r="L73" s="70"/>
      <c r="M73" s="75"/>
      <c r="N73" s="74"/>
      <c r="O73" s="70"/>
      <c r="P73" s="75"/>
      <c r="Q73" s="74"/>
      <c r="R73" s="70"/>
      <c r="S73" s="75"/>
      <c r="T73" s="74"/>
      <c r="U73" s="70"/>
      <c r="V73" s="75"/>
      <c r="W73" s="89" t="e">
        <f t="shared" si="25"/>
        <v>#DIV/0!</v>
      </c>
    </row>
    <row r="74" spans="1:23" x14ac:dyDescent="0.3">
      <c r="A74" s="133" t="s">
        <v>23</v>
      </c>
      <c r="B74" s="134"/>
      <c r="C74" s="74">
        <v>0</v>
      </c>
      <c r="D74" s="75">
        <v>0</v>
      </c>
      <c r="E74" s="74">
        <v>0</v>
      </c>
      <c r="F74" s="70">
        <v>0</v>
      </c>
      <c r="G74" s="98" t="e">
        <f t="shared" si="23"/>
        <v>#DIV/0!</v>
      </c>
      <c r="H74" s="74">
        <v>7</v>
      </c>
      <c r="I74" s="70">
        <v>1</v>
      </c>
      <c r="J74" s="98">
        <f t="shared" si="24"/>
        <v>0.14285714285714285</v>
      </c>
      <c r="K74" s="74"/>
      <c r="L74" s="70"/>
      <c r="M74" s="75"/>
      <c r="N74" s="74"/>
      <c r="O74" s="70"/>
      <c r="P74" s="75"/>
      <c r="Q74" s="74"/>
      <c r="R74" s="70"/>
      <c r="S74" s="75"/>
      <c r="T74" s="74"/>
      <c r="U74" s="70"/>
      <c r="V74" s="75"/>
      <c r="W74" s="89" t="e">
        <f t="shared" si="25"/>
        <v>#DIV/0!</v>
      </c>
    </row>
    <row r="75" spans="1:23" ht="15" thickBot="1" x14ac:dyDescent="0.35">
      <c r="A75" s="135" t="s">
        <v>24</v>
      </c>
      <c r="B75" s="136"/>
      <c r="C75" s="76">
        <f>SUM(C67:C74)</f>
        <v>0</v>
      </c>
      <c r="D75" s="76">
        <f>SUM(D67:D74)</f>
        <v>0</v>
      </c>
      <c r="E75" s="76">
        <f>SUM(E67:E74)</f>
        <v>23</v>
      </c>
      <c r="F75" s="76">
        <f>SUM(F67:F74)</f>
        <v>2</v>
      </c>
      <c r="G75" s="99">
        <f t="shared" si="23"/>
        <v>8.6956521739130432E-2</v>
      </c>
      <c r="H75" s="76">
        <f>SUM(H67:H74)</f>
        <v>97</v>
      </c>
      <c r="I75" s="77">
        <f>SUM(I67:I74)</f>
        <v>44</v>
      </c>
      <c r="J75" s="99">
        <f t="shared" si="24"/>
        <v>0.45360824742268041</v>
      </c>
      <c r="K75" s="76"/>
      <c r="L75" s="77"/>
      <c r="M75" s="78"/>
      <c r="N75" s="76"/>
      <c r="O75" s="77"/>
      <c r="P75" s="78"/>
      <c r="Q75" s="76"/>
      <c r="R75" s="77"/>
      <c r="S75" s="78"/>
      <c r="T75" s="76"/>
      <c r="U75" s="77"/>
      <c r="V75" s="78"/>
      <c r="W75" s="100">
        <f t="shared" si="25"/>
        <v>0.27028238458090542</v>
      </c>
    </row>
    <row r="76" spans="1:23" ht="11.4" customHeight="1" x14ac:dyDescent="0.3">
      <c r="A76" s="86"/>
      <c r="B76" s="86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</row>
    <row r="77" spans="1:23" ht="15" thickBot="1" x14ac:dyDescent="0.35">
      <c r="A77" s="154" t="s">
        <v>116</v>
      </c>
      <c r="B77" s="154"/>
      <c r="C77" s="57"/>
      <c r="V77" s="1"/>
    </row>
    <row r="78" spans="1:23" x14ac:dyDescent="0.3">
      <c r="A78" s="153" t="s">
        <v>1</v>
      </c>
      <c r="B78" s="105"/>
      <c r="C78" s="141" t="s">
        <v>118</v>
      </c>
      <c r="D78" s="143"/>
      <c r="E78" s="141" t="s">
        <v>119</v>
      </c>
      <c r="F78" s="142"/>
      <c r="G78" s="150"/>
      <c r="H78" s="141" t="s">
        <v>120</v>
      </c>
      <c r="I78" s="142"/>
      <c r="J78" s="143"/>
      <c r="K78" s="141" t="s">
        <v>121</v>
      </c>
      <c r="L78" s="142"/>
      <c r="M78" s="143"/>
      <c r="N78" s="141" t="s">
        <v>122</v>
      </c>
      <c r="O78" s="142"/>
      <c r="P78" s="143"/>
      <c r="Q78" s="141" t="s">
        <v>123</v>
      </c>
      <c r="R78" s="142"/>
      <c r="S78" s="143"/>
      <c r="T78" s="144" t="s">
        <v>127</v>
      </c>
      <c r="U78" s="144"/>
      <c r="V78" s="145"/>
      <c r="W78" s="88" t="s">
        <v>128</v>
      </c>
    </row>
    <row r="79" spans="1:23" x14ac:dyDescent="0.3">
      <c r="A79" s="117" t="s">
        <v>16</v>
      </c>
      <c r="B79" s="118"/>
      <c r="C79" s="146">
        <v>0</v>
      </c>
      <c r="D79" s="149"/>
      <c r="E79" s="146">
        <v>0</v>
      </c>
      <c r="F79" s="147"/>
      <c r="G79" s="148"/>
      <c r="H79" s="146">
        <v>15</v>
      </c>
      <c r="I79" s="147"/>
      <c r="J79" s="149"/>
      <c r="K79" s="146"/>
      <c r="L79" s="147"/>
      <c r="M79" s="149"/>
      <c r="N79" s="146"/>
      <c r="O79" s="147"/>
      <c r="P79" s="149"/>
      <c r="Q79" s="146"/>
      <c r="R79" s="147"/>
      <c r="S79" s="149"/>
      <c r="T79" s="158"/>
      <c r="U79" s="147"/>
      <c r="V79" s="149"/>
      <c r="W79" s="90">
        <f>SUM(C79:V79)</f>
        <v>15</v>
      </c>
    </row>
    <row r="80" spans="1:23" x14ac:dyDescent="0.3">
      <c r="A80" s="117" t="s">
        <v>17</v>
      </c>
      <c r="B80" s="118"/>
      <c r="C80" s="146">
        <v>0</v>
      </c>
      <c r="D80" s="149"/>
      <c r="E80" s="146">
        <v>5</v>
      </c>
      <c r="F80" s="147"/>
      <c r="G80" s="148"/>
      <c r="H80" s="146">
        <v>12</v>
      </c>
      <c r="I80" s="147"/>
      <c r="J80" s="149"/>
      <c r="K80" s="146"/>
      <c r="L80" s="147"/>
      <c r="M80" s="149"/>
      <c r="N80" s="146"/>
      <c r="O80" s="147"/>
      <c r="P80" s="149"/>
      <c r="Q80" s="146"/>
      <c r="R80" s="147"/>
      <c r="S80" s="149"/>
      <c r="T80" s="158"/>
      <c r="U80" s="147"/>
      <c r="V80" s="149"/>
      <c r="W80" s="90">
        <f t="shared" ref="W80:W87" si="26">SUM(C80:V80)</f>
        <v>17</v>
      </c>
    </row>
    <row r="81" spans="1:23" x14ac:dyDescent="0.3">
      <c r="A81" s="117" t="s">
        <v>18</v>
      </c>
      <c r="B81" s="118"/>
      <c r="C81" s="146">
        <v>0</v>
      </c>
      <c r="D81" s="149"/>
      <c r="E81" s="146">
        <v>22</v>
      </c>
      <c r="F81" s="147"/>
      <c r="G81" s="148"/>
      <c r="H81" s="146">
        <v>21</v>
      </c>
      <c r="I81" s="147"/>
      <c r="J81" s="149"/>
      <c r="K81" s="146"/>
      <c r="L81" s="147"/>
      <c r="M81" s="149"/>
      <c r="N81" s="146"/>
      <c r="O81" s="147"/>
      <c r="P81" s="149"/>
      <c r="Q81" s="146"/>
      <c r="R81" s="147"/>
      <c r="S81" s="149"/>
      <c r="T81" s="158"/>
      <c r="U81" s="147"/>
      <c r="V81" s="149"/>
      <c r="W81" s="90">
        <f t="shared" si="26"/>
        <v>43</v>
      </c>
    </row>
    <row r="82" spans="1:23" x14ac:dyDescent="0.3">
      <c r="A82" s="117" t="s">
        <v>19</v>
      </c>
      <c r="B82" s="118"/>
      <c r="C82" s="146">
        <v>0</v>
      </c>
      <c r="D82" s="149"/>
      <c r="E82" s="146">
        <v>4</v>
      </c>
      <c r="F82" s="147"/>
      <c r="G82" s="148"/>
      <c r="H82" s="146">
        <v>5</v>
      </c>
      <c r="I82" s="147"/>
      <c r="J82" s="149"/>
      <c r="K82" s="146"/>
      <c r="L82" s="147"/>
      <c r="M82" s="149"/>
      <c r="N82" s="146"/>
      <c r="O82" s="147"/>
      <c r="P82" s="149"/>
      <c r="Q82" s="146"/>
      <c r="R82" s="147"/>
      <c r="S82" s="149"/>
      <c r="T82" s="158"/>
      <c r="U82" s="147"/>
      <c r="V82" s="149"/>
      <c r="W82" s="90">
        <f t="shared" si="26"/>
        <v>9</v>
      </c>
    </row>
    <row r="83" spans="1:23" x14ac:dyDescent="0.3">
      <c r="A83" s="117" t="s">
        <v>20</v>
      </c>
      <c r="B83" s="118"/>
      <c r="C83" s="146">
        <v>0</v>
      </c>
      <c r="D83" s="149"/>
      <c r="E83" s="146">
        <v>8</v>
      </c>
      <c r="F83" s="147"/>
      <c r="G83" s="148"/>
      <c r="H83" s="146">
        <v>39</v>
      </c>
      <c r="I83" s="147"/>
      <c r="J83" s="149"/>
      <c r="K83" s="146"/>
      <c r="L83" s="147"/>
      <c r="M83" s="149"/>
      <c r="N83" s="146"/>
      <c r="O83" s="147"/>
      <c r="P83" s="149"/>
      <c r="Q83" s="146"/>
      <c r="R83" s="147"/>
      <c r="S83" s="149"/>
      <c r="T83" s="158"/>
      <c r="U83" s="147"/>
      <c r="V83" s="149"/>
      <c r="W83" s="90">
        <f t="shared" si="26"/>
        <v>47</v>
      </c>
    </row>
    <row r="84" spans="1:23" x14ac:dyDescent="0.3">
      <c r="A84" s="117" t="s">
        <v>21</v>
      </c>
      <c r="B84" s="118"/>
      <c r="C84" s="146">
        <v>0</v>
      </c>
      <c r="D84" s="149"/>
      <c r="E84" s="146">
        <v>0</v>
      </c>
      <c r="F84" s="147"/>
      <c r="G84" s="148"/>
      <c r="H84" s="146">
        <v>23</v>
      </c>
      <c r="I84" s="147"/>
      <c r="J84" s="149"/>
      <c r="K84" s="146"/>
      <c r="L84" s="147"/>
      <c r="M84" s="149"/>
      <c r="N84" s="146"/>
      <c r="O84" s="147"/>
      <c r="P84" s="149"/>
      <c r="Q84" s="146"/>
      <c r="R84" s="147"/>
      <c r="S84" s="149"/>
      <c r="T84" s="158"/>
      <c r="U84" s="147"/>
      <c r="V84" s="149"/>
      <c r="W84" s="90">
        <f t="shared" si="26"/>
        <v>23</v>
      </c>
    </row>
    <row r="85" spans="1:23" x14ac:dyDescent="0.3">
      <c r="A85" s="117" t="s">
        <v>22</v>
      </c>
      <c r="B85" s="118"/>
      <c r="C85" s="146">
        <v>0</v>
      </c>
      <c r="D85" s="149"/>
      <c r="E85" s="146">
        <v>0</v>
      </c>
      <c r="F85" s="147"/>
      <c r="G85" s="148"/>
      <c r="H85" s="146">
        <v>47</v>
      </c>
      <c r="I85" s="147"/>
      <c r="J85" s="149"/>
      <c r="K85" s="146"/>
      <c r="L85" s="147"/>
      <c r="M85" s="149"/>
      <c r="N85" s="146"/>
      <c r="O85" s="147"/>
      <c r="P85" s="149"/>
      <c r="Q85" s="146"/>
      <c r="R85" s="147"/>
      <c r="S85" s="149"/>
      <c r="T85" s="158"/>
      <c r="U85" s="147"/>
      <c r="V85" s="149"/>
      <c r="W85" s="90">
        <f t="shared" si="26"/>
        <v>47</v>
      </c>
    </row>
    <row r="86" spans="1:23" x14ac:dyDescent="0.3">
      <c r="A86" s="133" t="s">
        <v>23</v>
      </c>
      <c r="B86" s="134"/>
      <c r="C86" s="146">
        <v>0</v>
      </c>
      <c r="D86" s="149"/>
      <c r="E86" s="146">
        <v>0</v>
      </c>
      <c r="F86" s="147"/>
      <c r="G86" s="148"/>
      <c r="H86" s="146">
        <v>7</v>
      </c>
      <c r="I86" s="147"/>
      <c r="J86" s="149"/>
      <c r="K86" s="146"/>
      <c r="L86" s="147"/>
      <c r="M86" s="149"/>
      <c r="N86" s="146"/>
      <c r="O86" s="147"/>
      <c r="P86" s="149"/>
      <c r="Q86" s="146"/>
      <c r="R86" s="147"/>
      <c r="S86" s="149"/>
      <c r="T86" s="158"/>
      <c r="U86" s="147"/>
      <c r="V86" s="149"/>
      <c r="W86" s="90">
        <f t="shared" si="26"/>
        <v>7</v>
      </c>
    </row>
    <row r="87" spans="1:23" ht="15" thickBot="1" x14ac:dyDescent="0.35">
      <c r="A87" s="135" t="s">
        <v>24</v>
      </c>
      <c r="B87" s="136"/>
      <c r="C87" s="151">
        <f>SUM(C79:C86)</f>
        <v>0</v>
      </c>
      <c r="D87" s="152"/>
      <c r="E87" s="155">
        <f t="shared" ref="E87" si="27">SUM(E79:E86)</f>
        <v>39</v>
      </c>
      <c r="F87" s="156"/>
      <c r="G87" s="156"/>
      <c r="H87" s="155">
        <f>SUM(H79:J86)</f>
        <v>169</v>
      </c>
      <c r="I87" s="156"/>
      <c r="J87" s="157"/>
      <c r="K87" s="155">
        <f t="shared" ref="K87" si="28">SUM(K79:K86)</f>
        <v>0</v>
      </c>
      <c r="L87" s="156"/>
      <c r="M87" s="157"/>
      <c r="N87" s="155">
        <f>SUM(O79:O86)</f>
        <v>0</v>
      </c>
      <c r="O87" s="156"/>
      <c r="P87" s="157"/>
      <c r="Q87" s="155">
        <f t="shared" ref="Q87" si="29">SUM(Q79:Q86)</f>
        <v>0</v>
      </c>
      <c r="R87" s="156"/>
      <c r="S87" s="157"/>
      <c r="T87" s="156">
        <f>SUM(U79:U86)</f>
        <v>0</v>
      </c>
      <c r="U87" s="156"/>
      <c r="V87" s="157"/>
      <c r="W87" s="91">
        <f t="shared" si="26"/>
        <v>208</v>
      </c>
    </row>
    <row r="88" spans="1:23" x14ac:dyDescent="0.3">
      <c r="A88" s="95"/>
      <c r="B88" s="95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85"/>
      <c r="U88" s="85"/>
      <c r="V88" s="85"/>
      <c r="W88" s="60"/>
    </row>
  </sheetData>
  <mergeCells count="148">
    <mergeCell ref="A77:B77"/>
    <mergeCell ref="E87:G87"/>
    <mergeCell ref="H87:J87"/>
    <mergeCell ref="K87:M87"/>
    <mergeCell ref="N87:P87"/>
    <mergeCell ref="T79:V79"/>
    <mergeCell ref="T80:V80"/>
    <mergeCell ref="T81:V81"/>
    <mergeCell ref="T82:V82"/>
    <mergeCell ref="T83:V83"/>
    <mergeCell ref="T84:V84"/>
    <mergeCell ref="T85:V85"/>
    <mergeCell ref="T86:V86"/>
    <mergeCell ref="Q87:S87"/>
    <mergeCell ref="T87:V87"/>
    <mergeCell ref="Q82:S82"/>
    <mergeCell ref="Q83:S83"/>
    <mergeCell ref="Q84:S84"/>
    <mergeCell ref="Q85:S85"/>
    <mergeCell ref="Q86:S86"/>
    <mergeCell ref="N79:P79"/>
    <mergeCell ref="N80:P80"/>
    <mergeCell ref="N81:P81"/>
    <mergeCell ref="N82:P82"/>
    <mergeCell ref="N83:P83"/>
    <mergeCell ref="N84:P84"/>
    <mergeCell ref="N85:P85"/>
    <mergeCell ref="N86:P86"/>
    <mergeCell ref="K82:M82"/>
    <mergeCell ref="K83:M83"/>
    <mergeCell ref="K84:M84"/>
    <mergeCell ref="K85:M85"/>
    <mergeCell ref="K86:M86"/>
    <mergeCell ref="H82:J82"/>
    <mergeCell ref="H83:J83"/>
    <mergeCell ref="H84:J84"/>
    <mergeCell ref="H85:J85"/>
    <mergeCell ref="H86:J86"/>
    <mergeCell ref="E82:G82"/>
    <mergeCell ref="E83:G83"/>
    <mergeCell ref="E84:G84"/>
    <mergeCell ref="E85:G85"/>
    <mergeCell ref="E86:G86"/>
    <mergeCell ref="A86:B86"/>
    <mergeCell ref="A87:B87"/>
    <mergeCell ref="C78:D78"/>
    <mergeCell ref="E78:G78"/>
    <mergeCell ref="H78:J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E79:G79"/>
    <mergeCell ref="E80:G80"/>
    <mergeCell ref="A81:B81"/>
    <mergeCell ref="A82:B82"/>
    <mergeCell ref="A83:B83"/>
    <mergeCell ref="A84:B84"/>
    <mergeCell ref="A85:B85"/>
    <mergeCell ref="A78:B78"/>
    <mergeCell ref="A79:B79"/>
    <mergeCell ref="A80:B80"/>
    <mergeCell ref="K78:M78"/>
    <mergeCell ref="N78:P78"/>
    <mergeCell ref="Q78:S78"/>
    <mergeCell ref="T78:V78"/>
    <mergeCell ref="E81:G81"/>
    <mergeCell ref="K79:M79"/>
    <mergeCell ref="K80:M80"/>
    <mergeCell ref="K81:M81"/>
    <mergeCell ref="Q79:S79"/>
    <mergeCell ref="Q80:S80"/>
    <mergeCell ref="Q81:S81"/>
    <mergeCell ref="H79:J79"/>
    <mergeCell ref="H80:J80"/>
    <mergeCell ref="H81:J81"/>
    <mergeCell ref="A74:B74"/>
    <mergeCell ref="A75:B75"/>
    <mergeCell ref="C65:D65"/>
    <mergeCell ref="E65:G65"/>
    <mergeCell ref="H65:J65"/>
    <mergeCell ref="A65:B66"/>
    <mergeCell ref="A69:B69"/>
    <mergeCell ref="A70:B70"/>
    <mergeCell ref="A71:B71"/>
    <mergeCell ref="A72:B72"/>
    <mergeCell ref="A73:B73"/>
    <mergeCell ref="AC3:AC11"/>
    <mergeCell ref="A64:T64"/>
    <mergeCell ref="A67:B67"/>
    <mergeCell ref="A68:B68"/>
    <mergeCell ref="K65:M65"/>
    <mergeCell ref="N65:P65"/>
    <mergeCell ref="Q65:S65"/>
    <mergeCell ref="T65:V65"/>
    <mergeCell ref="Z53:AA61"/>
    <mergeCell ref="AC41:AC49"/>
    <mergeCell ref="AC29:AC37"/>
    <mergeCell ref="A61:N61"/>
    <mergeCell ref="A28:B28"/>
    <mergeCell ref="A29:B29"/>
    <mergeCell ref="A36:B36"/>
    <mergeCell ref="A57:N57"/>
    <mergeCell ref="A58:N58"/>
    <mergeCell ref="A59:N59"/>
    <mergeCell ref="A60:N60"/>
    <mergeCell ref="A52:N52"/>
    <mergeCell ref="A53:N53"/>
    <mergeCell ref="A54:N54"/>
    <mergeCell ref="A55:N55"/>
    <mergeCell ref="A56:N56"/>
    <mergeCell ref="A51:N51"/>
    <mergeCell ref="A48:B48"/>
    <mergeCell ref="A49:B49"/>
    <mergeCell ref="A40:B40"/>
    <mergeCell ref="A41:B41"/>
    <mergeCell ref="A42:B42"/>
    <mergeCell ref="A43:B43"/>
    <mergeCell ref="A44:B44"/>
    <mergeCell ref="A45:B45"/>
    <mergeCell ref="A46:B46"/>
    <mergeCell ref="A35:B35"/>
    <mergeCell ref="A22:B22"/>
    <mergeCell ref="A23:B23"/>
    <mergeCell ref="A24:B24"/>
    <mergeCell ref="A47:B47"/>
    <mergeCell ref="A25:B25"/>
    <mergeCell ref="A37:B37"/>
    <mergeCell ref="A39:T39"/>
    <mergeCell ref="A27:T27"/>
    <mergeCell ref="A31:B31"/>
    <mergeCell ref="A32:B32"/>
    <mergeCell ref="A33:B33"/>
    <mergeCell ref="A34:B34"/>
    <mergeCell ref="A14:T14"/>
    <mergeCell ref="A15:T15"/>
    <mergeCell ref="A16:B16"/>
    <mergeCell ref="A17:B17"/>
    <mergeCell ref="A18:B18"/>
    <mergeCell ref="A19:B19"/>
    <mergeCell ref="A20:B20"/>
    <mergeCell ref="A21:B21"/>
    <mergeCell ref="A30:B30"/>
  </mergeCells>
  <pageMargins left="0.7" right="0.7" top="0.75" bottom="0.75" header="0.3" footer="0.3"/>
  <pageSetup scale="71" fitToHeight="0" orientation="landscape" r:id="rId1"/>
  <headerFooter>
    <oddHeader>&amp;C&amp;"-,Bold"&amp;10BSS Plus ESG-CV Dashboard
&amp;"-,Regular"updated 12.9.21</oddHeader>
  </headerFooter>
  <rowBreaks count="1" manualBreakCount="1">
    <brk id="3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4C238E11B9FC4DBC67C21927C68F99" ma:contentTypeVersion="11" ma:contentTypeDescription="Create a new document." ma:contentTypeScope="" ma:versionID="0e3689e5ac5ee72f0981997a58ab8db1">
  <xsd:schema xmlns:xsd="http://www.w3.org/2001/XMLSchema" xmlns:xs="http://www.w3.org/2001/XMLSchema" xmlns:p="http://schemas.microsoft.com/office/2006/metadata/properties" xmlns:ns3="1530a869-9f92-494f-8679-f77adf16f699" targetNamespace="http://schemas.microsoft.com/office/2006/metadata/properties" ma:root="true" ma:fieldsID="9f659c835496342cedb5419beef3e90e" ns3:_="">
    <xsd:import namespace="1530a869-9f92-494f-8679-f77adf16f6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30a869-9f92-494f-8679-f77adf16f6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283E3D-BF1A-412C-9A7C-DC4FC8C69B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FBB079-FA42-48A5-99F8-44AFBF6205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30a869-9f92-494f-8679-f77adf16f6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FEA0D3-6C49-4FF2-9AE0-E6B4C3F2CAF6}">
  <ds:schemaRefs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1530a869-9f92-494f-8679-f77adf16f69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Tausch</dc:creator>
  <cp:lastModifiedBy>Greg Tausch</cp:lastModifiedBy>
  <cp:lastPrinted>2021-12-09T18:28:50Z</cp:lastPrinted>
  <dcterms:created xsi:type="dcterms:W3CDTF">2021-05-11T20:55:55Z</dcterms:created>
  <dcterms:modified xsi:type="dcterms:W3CDTF">2021-12-09T18:41:15Z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0x010100CD4C238E11B9FC4DBC67C21927C68F99</vt:lpwstr>
  </property>
</Properties>
</file>